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345" activeTab="3"/>
  </bookViews>
  <sheets>
    <sheet name="доходы Бродецкий" sheetId="3" r:id="rId1"/>
    <sheet name="РзПр короткая функц" sheetId="4" r:id="rId2"/>
    <sheet name="ведомственная " sheetId="5" r:id="rId3"/>
    <sheet name="Sheet1" sheetId="21" r:id="rId4"/>
    <sheet name="Прогр Непрог" sheetId="6" r:id="rId5"/>
    <sheet name="Источники" sheetId="7" r:id="rId6"/>
    <sheet name="Норматив" sheetId="8" r:id="rId7"/>
    <sheet name="администр" sheetId="9" r:id="rId8"/>
    <sheet name="КЦСР " sheetId="10" r:id="rId9"/>
    <sheet name="МТБ из сельсовета" sheetId="11" r:id="rId10"/>
    <sheet name="Публичные нормативные обязатель" sheetId="13" r:id="rId11"/>
    <sheet name="програм заимст" sheetId="14" r:id="rId12"/>
    <sheet name="муниц гаран" sheetId="15" r:id="rId13"/>
    <sheet name="Прогноз основных характеристик" sheetId="12" r:id="rId14"/>
  </sheets>
  <externalReferences>
    <externalReference r:id="rId15"/>
  </externalReferences>
  <calcPr calcId="144525"/>
</workbook>
</file>

<file path=xl/comments1.xml><?xml version="1.0" encoding="utf-8"?>
<comments xmlns="http://schemas.openxmlformats.org/spreadsheetml/2006/main">
  <authors>
    <author>Admin</author>
  </authors>
  <commentList>
    <comment ref="A40" authorId="0">
      <text>
        <r>
          <rPr>
            <b/>
            <sz val="9"/>
            <rFont val="Tahoma"/>
            <charset val="204"/>
          </rPr>
          <t>Admin:</t>
        </r>
        <r>
          <rPr>
            <sz val="9"/>
            <rFont val="Tahoma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<sst xmlns="http://schemas.openxmlformats.org/spreadsheetml/2006/main" count="2642" uniqueCount="754">
  <si>
    <t>Приложение № 1</t>
  </si>
  <si>
    <t>к решению Совета депутатов</t>
  </si>
  <si>
    <t>МО Бродецкий сель(пос)совет</t>
  </si>
  <si>
    <t>от 27 декабря 2021 г. № 57</t>
  </si>
  <si>
    <t xml:space="preserve">ПОСТУПЛЕНИЕ ДОХОДОВ В БЮДЖЕТ </t>
  </si>
  <si>
    <t>МУНИЦИПАЛЬНОГО ОБРАЗОВАНИЯ БРОДЕЦКИЙ СЕЛЬСОВЕТ</t>
  </si>
  <si>
    <t>ПО КОДАМ ВИДОВ ДОХОДОВ,ПОДВИДОВ ДОХОДОВ</t>
  </si>
  <si>
    <t>НА 2022 ГОД  И ПЛАНОВЫЙ ПЕРИОД 2023 и 2024 ГОДОВ</t>
  </si>
  <si>
    <t>тыс. рублей</t>
  </si>
  <si>
    <t>Код дохода</t>
  </si>
  <si>
    <t>Наименование</t>
  </si>
  <si>
    <t>2022 год</t>
  </si>
  <si>
    <t>2023 год</t>
  </si>
  <si>
    <t>2024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</si>
  <si>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</si>
  <si>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</si>
  <si>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</si>
  <si>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</si>
  <si>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</si>
  <si>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</si>
  <si>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</si>
  <si>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</si>
  <si>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</si>
  <si>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</si>
  <si>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</si>
  <si>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</si>
  <si>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1 01 02080 01 0000 110</t>
  </si>
  <si>
    <t>Налог на доходы физических лиц части суммы налога, превышающей 650 000 рублей, относящейся к части налоговой базы, превышающей 5 000 000 рубле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</si>
  <si>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</si>
  <si>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</si>
  <si>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</si>
  <si>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</si>
  <si>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</si>
  <si>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</si>
  <si>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</si>
  <si>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</si>
  <si>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</si>
  <si>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</si>
  <si>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r>
      <rPr>
        <sz val="10"/>
        <color indexed="8"/>
        <rFont val="Times New Roman"/>
        <charset val="204"/>
      </rPr>
      <t>103 02241</t>
    </r>
    <r>
      <rPr>
        <sz val="10"/>
        <color rgb="FFFF0000"/>
        <rFont val="Times New Roman"/>
        <charset val="204"/>
      </rPr>
      <t xml:space="preserve"> </t>
    </r>
    <r>
      <rPr>
        <sz val="10"/>
        <color indexed="8"/>
        <rFont val="Times New Roman"/>
        <charset val="204"/>
      </rPr>
      <t>01 0000110</t>
    </r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</si>
  <si>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</si>
  <si>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</si>
  <si>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</si>
  <si>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</si>
  <si>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</si>
  <si>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</si>
  <si>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</si>
  <si>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</si>
  <si>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</si>
  <si>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</si>
  <si>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</si>
  <si>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</si>
  <si>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</si>
  <si>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</si>
  <si>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</si>
  <si>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</si>
  <si>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</si>
  <si>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</si>
  <si>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</si>
  <si>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</si>
  <si>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</si>
  <si>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</si>
  <si>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</si>
  <si>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</si>
  <si>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</si>
  <si>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организаций,обладающих земельным участком, расположенным в границах сельских поселений.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</si>
  <si>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</si>
  <si>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</si>
  <si>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</si>
  <si>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</si>
  <si>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</si>
  <si>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</si>
  <si>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</si>
  <si>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</si>
  <si>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</si>
  <si>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</si>
  <si>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</si>
  <si>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</si>
  <si>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</si>
  <si>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</si>
  <si>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</si>
  <si>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</si>
  <si>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</si>
  <si>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</si>
  <si>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</si>
  <si>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</si>
  <si>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</si>
  <si>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</si>
  <si>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1 11 05070 00 0000 120</t>
  </si>
  <si>
    <t xml:space="preserve">Доходы от сдачи в аренду имущества, составляющего государственную (муниципальную) казну (за исключением земельных участков) </t>
  </si>
  <si>
    <t>1 11 05075 10 0000 120</t>
  </si>
  <si>
    <t xml:space="preserve">Доходы от сдачи в аренду имущества, составляющего казну сельских поселений (за исключением земельных участков) </t>
  </si>
  <si>
    <t>1 11 05300 00 0000 120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</si>
  <si>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 </t>
  </si>
  <si>
    <t>1 11 05320 00 0000 120</t>
  </si>
  <si>
    <t xml:space="preserve">Плата по соглашениям об установлении сервитута в отношении земельных участков после разграничения государственной собственности на землю </t>
  </si>
  <si>
    <t>1 11 05325 10 0000 120</t>
  </si>
  <si>
    <t xml:space="preserve"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сельских поселений 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</si>
  <si>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</si>
  <si>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</si>
  <si>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</si>
  <si>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</si>
  <si>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</si>
  <si>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</si>
  <si>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</si>
  <si>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</si>
  <si>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</si>
  <si>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</si>
  <si>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</si>
  <si>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 xml:space="preserve">Прочие доходы от оказания платных услуг (работ) </t>
  </si>
  <si>
    <t>1 13 01995 10 0000 130</t>
  </si>
  <si>
    <t xml:space="preserve">Прочие доходы от оказания платных услуг (работ) получателями средств бюджетов сельских поселений 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</si>
  <si>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</si>
  <si>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</si>
  <si>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</si>
  <si>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</si>
  <si>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</si>
  <si>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</si>
  <si>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 xml:space="preserve"> 1 13 02990 00 0000 130</t>
  </si>
  <si>
    <t>Прочие доходы от компенсации затрат государства</t>
  </si>
  <si>
    <t>1 13 02995 10 0000 130</t>
  </si>
  <si>
    <t>Прочие доходы от компенсации затрат бюджетов сельских поселений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</si>
  <si>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</si>
  <si>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</si>
  <si>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</si>
  <si>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</si>
  <si>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</si>
  <si>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</si>
  <si>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</si>
  <si>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</si>
  <si>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</si>
  <si>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</si>
  <si>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</si>
  <si>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</si>
  <si>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</si>
  <si>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</si>
  <si>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1 14 06300 00 0000 430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</si>
  <si>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 </t>
  </si>
  <si>
    <t>1 14 06320 00 0000 430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</si>
  <si>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 после разграничения государственной собственности на землю </t>
  </si>
  <si>
    <t xml:space="preserve">1 14 06325 10 0000 430 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</si>
  <si>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сельских поселений </t>
  </si>
  <si>
    <t>1 16 00000 00 0000 000</t>
  </si>
  <si>
    <t>ШТРАФЫ, САНКЦИИ, ВОЗМЕЩЕНИЕ УЩЕРБА</t>
  </si>
  <si>
    <t>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</si>
  <si>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 </t>
  </si>
  <si>
    <t>1 16 02020 02 0000 140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</si>
  <si>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</t>
  </si>
  <si>
    <t>1 16 07000 00 0000 140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</si>
  <si>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 </t>
  </si>
  <si>
    <t>1 16 07010 00 0000 140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</si>
  <si>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 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</si>
  <si>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</si>
  <si>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</si>
  <si>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1 16 07090 00 0000 140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</si>
  <si>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 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</si>
  <si>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</si>
  <si>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</si>
  <si>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</si>
  <si>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</si>
  <si>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</si>
  <si>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</si>
  <si>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1 17 01050 10 0000 180</t>
  </si>
  <si>
    <t>Невыясненные поступления, зачисляемые в бюджеты сельских поселений</t>
  </si>
  <si>
    <t>1 17 05000 00 0000 180</t>
  </si>
  <si>
    <t>Прочие неналоговые доходы</t>
  </si>
  <si>
    <t>1 17 05050 10 0000 180</t>
  </si>
  <si>
    <t>Прочие неналоговые доходы бюджетов сельских поселений</t>
  </si>
  <si>
    <t>1 17 15000 00 0000 150</t>
  </si>
  <si>
    <t>Инициативные платежи</t>
  </si>
  <si>
    <t>1 17 15030 10 0000 150</t>
  </si>
  <si>
    <t>Инициативные платежи, зачисляемые в бюджеты сельских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</si>
  <si>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</si>
  <si>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</si>
  <si>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</si>
  <si>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</si>
  <si>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r>
      <rPr>
        <sz val="10"/>
        <color indexed="8"/>
        <rFont val="Times New Roman"/>
        <charset val="204"/>
      </rPr>
      <t>2 02 10000 00 0000 15</t>
    </r>
    <r>
      <rPr>
        <sz val="10"/>
        <rFont val="Times New Roman"/>
        <charset val="204"/>
      </rPr>
      <t>0</t>
    </r>
  </si>
  <si>
    <t>Дотации бюджетам субъектов Российской Федерации и муниципальных образований</t>
  </si>
  <si>
    <r>
      <rPr>
        <b/>
        <sz val="10"/>
        <color indexed="8"/>
        <rFont val="Times New Roman"/>
        <charset val="204"/>
      </rPr>
      <t>2 02 1</t>
    </r>
    <r>
      <rPr>
        <b/>
        <sz val="10"/>
        <rFont val="Times New Roman"/>
        <charset val="204"/>
      </rPr>
      <t>5</t>
    </r>
    <r>
      <rPr>
        <b/>
        <sz val="10"/>
        <color indexed="8"/>
        <rFont val="Times New Roman"/>
        <charset val="204"/>
      </rPr>
      <t>002 00 0000 150</t>
    </r>
  </si>
  <si>
    <t>Дотации бюджетам на поддержку мер по обеспечению сбалансированности бюджетов</t>
  </si>
  <si>
    <t>2 02 15002 10 0000 150</t>
  </si>
  <si>
    <t>2 02 15002 10 0001 150</t>
  </si>
  <si>
    <t>Дотации бюджетам сельских поселений на поддержку мер по обеспечению сбалансированности бюджетов на уплату налога на имущество.</t>
  </si>
  <si>
    <t>2 02 15002 10 0002 150</t>
  </si>
  <si>
    <t>Дотации бюджетам сельских поселений на поддержку мер по обеспечению сбалансированности бюджетов, за счет средств районного бюджета</t>
  </si>
  <si>
    <t>2 02 15002 10 6111 150</t>
  </si>
  <si>
    <t xml:space="preserve">Дотации бюджетам сельских поселений на поддержку мер по обеспечению сбалансированности бюджетов на обеспечение повышения оплаты труда отдельных категорий работников  </t>
  </si>
  <si>
    <t>2 02 15002 10 6444 150</t>
  </si>
  <si>
    <t xml:space="preserve">Дотации бюджетам сельских поселений на поддержку мер по обеспечению сбалансированности бюджетов, на реализацию проекта «Народный бюджет» на территории муниципального образования Оренбургский район  </t>
  </si>
  <si>
    <t>2 02 15002 10 6888 150</t>
  </si>
  <si>
    <t>Дотации бюджетам сельских поселений на поддержку мер по обеспечению сбалансированности бюджетов для обеспечения минимального размера оплаты труда работников бюджетной сферы</t>
  </si>
  <si>
    <t>2 02 15002 10 6409 150</t>
  </si>
  <si>
    <t>Дотации бюджетам сельских поселений на поддержку мер по обеспечению сбалансированности бюджетов,  для осуществления дорожной деятельности в отношении автомобильных дорог местного значения</t>
  </si>
  <si>
    <r>
      <rPr>
        <b/>
        <sz val="10"/>
        <color indexed="8"/>
        <rFont val="Times New Roman"/>
        <charset val="204"/>
      </rPr>
      <t>2 02 1</t>
    </r>
    <r>
      <rPr>
        <b/>
        <sz val="10"/>
        <rFont val="Times New Roman"/>
        <charset val="204"/>
      </rPr>
      <t>6</t>
    </r>
    <r>
      <rPr>
        <b/>
        <sz val="10"/>
        <color indexed="8"/>
        <rFont val="Times New Roman"/>
        <charset val="204"/>
      </rPr>
      <t>001 00 0000 150</t>
    </r>
  </si>
  <si>
    <t>Дотации на выравнивание бюджетной обеспеченности</t>
  </si>
  <si>
    <r>
      <rPr>
        <b/>
        <sz val="10"/>
        <color indexed="8"/>
        <rFont val="Times New Roman"/>
        <charset val="204"/>
      </rPr>
      <t>2 02 1</t>
    </r>
    <r>
      <rPr>
        <b/>
        <sz val="10"/>
        <rFont val="Times New Roman"/>
        <charset val="204"/>
      </rPr>
      <t>60</t>
    </r>
    <r>
      <rPr>
        <b/>
        <sz val="10"/>
        <color indexed="8"/>
        <rFont val="Times New Roman"/>
        <charset val="204"/>
      </rPr>
      <t>01 10 0000 150</t>
    </r>
  </si>
  <si>
    <t>Дотации бюджетам сельских поселений на выравнивание бюджетной обеспеченности</t>
  </si>
  <si>
    <t>2 02 16001 10 0001 150</t>
  </si>
  <si>
    <t>Дотации бюджетам сельских поселений на выравнивание бюджетной обеспеченности из бюджетов муниципальных районов, за счет средств  из областного бюджета</t>
  </si>
  <si>
    <t>2 02 16001 10 0002 150</t>
  </si>
  <si>
    <r>
      <rPr>
        <sz val="10"/>
        <rFont val="Times New Roman"/>
        <charset val="204"/>
      </rPr>
      <t>Дотации бюджетам сельских поселений на выравнивание бюджетной обеспеченности из бюджетов муниципальных районов, за счет средств  из районного</t>
    </r>
    <r>
      <rPr>
        <b/>
        <sz val="10"/>
        <rFont val="Times New Roman"/>
        <charset val="204"/>
      </rPr>
      <t xml:space="preserve"> </t>
    </r>
    <r>
      <rPr>
        <sz val="10"/>
        <rFont val="Times New Roman"/>
        <charset val="204"/>
      </rPr>
      <t>бюджета</t>
    </r>
  </si>
  <si>
    <t>2 02 00000 00 0000 150</t>
  </si>
  <si>
    <t>Субсидии бюджетам бюджетной системы Российской Федерации (межбюджетные субсидии)</t>
  </si>
  <si>
    <t>2 02 20077 00 0000 150</t>
  </si>
  <si>
    <t>Субсидии бюджетам на софинансирование капитальных вложений в объекты муниципальной собственности</t>
  </si>
  <si>
    <t>2 02 20077 10 0000 150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</si>
  <si>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</si>
  <si>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</si>
  <si>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</si>
  <si>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2 02 20216 10 0000 150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</si>
  <si>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</si>
  <si>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2 02 25555 00 0000 150</t>
  </si>
  <si>
    <t>Субсидии бюджетам на реализацию программ формирования современной городской среды</t>
  </si>
  <si>
    <t>2 02 25555 10 0000 150</t>
  </si>
  <si>
    <t>Субсидии бюджетам сельских поселений на реализацию программ формирования современной городской среды</t>
  </si>
  <si>
    <t>2 02 25576 0 00000 150</t>
  </si>
  <si>
    <t>Субсидии бюджетам на обеспечение комплексного развития сельских территорий</t>
  </si>
  <si>
    <t>2 02 25576 10 0000 150</t>
  </si>
  <si>
    <t>Субсидии бюджетам сельских поселений на обеспечение комплексного развития сельских территорий</t>
  </si>
  <si>
    <t xml:space="preserve">2 02 29999 00 0000 150 </t>
  </si>
  <si>
    <t>Прочие субсидии</t>
  </si>
  <si>
    <t>2 02 29999 10 0000 150</t>
  </si>
  <si>
    <t>Прочие субсидии сельским поселениям</t>
  </si>
  <si>
    <t>2 02 30000 00 0000 150</t>
  </si>
  <si>
    <t>Субвенции бюджетам бюджетной системы Российской Федерации</t>
  </si>
  <si>
    <t>2 02 35118 00 0000 150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</si>
  <si>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</si>
  <si>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>2 02 35118 10 0000 150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</si>
  <si>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</si>
  <si>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>2 02 35930 00 0000 150</t>
  </si>
  <si>
    <t xml:space="preserve">Субвенции бюджетам на государственную регистрацию актов гражданского состояния
</t>
  </si>
  <si>
    <t>2 02 35930 10 0000 150</t>
  </si>
  <si>
    <t xml:space="preserve">Субвенции бюджетам сельских поселений на государственную регистрацию актов гражданского состояния
</t>
  </si>
  <si>
    <t>2 02 40000 00 0000 150</t>
  </si>
  <si>
    <t xml:space="preserve">Иные межбюджетные трансферты
</t>
  </si>
  <si>
    <t>2 02 49999 00 0000 150</t>
  </si>
  <si>
    <t xml:space="preserve">Прочие межбюджетные трансферты, передаваемые бюджетам
</t>
  </si>
  <si>
    <t>2 02 49999 10 0000 150</t>
  </si>
  <si>
    <t xml:space="preserve">Прочие межбюджетные трансферты, передаваемые бюджетам сельских поселений
</t>
  </si>
  <si>
    <t>2 02 49999 10 6777 150</t>
  </si>
  <si>
    <t>Прочие межбюджетные трансферты, передаваемые бюджетам сельских поселений , для обеспечения повышения оплаты труда работников  муниципальных учреждений культуры</t>
  </si>
  <si>
    <t>2 07 00000 00 0000 000</t>
  </si>
  <si>
    <t xml:space="preserve">ПРОЧИЕ БЕЗВОЗМЕЗДНЫЕ ПОСТУПЛЕНИЯ
</t>
  </si>
  <si>
    <t xml:space="preserve">2 07 05000 10 0000 150
</t>
  </si>
  <si>
    <t xml:space="preserve">Прочие безвозмездные поступления в бюджеты сельских поселений
</t>
  </si>
  <si>
    <t xml:space="preserve">2 07 05030 10 0000 150
</t>
  </si>
  <si>
    <t xml:space="preserve">Прочие безвозмездные поступления в бюджеты сельских поселений
</t>
  </si>
  <si>
    <t>ИТОГО  ДОХОДОВ</t>
  </si>
  <si>
    <t>Приложение № 2</t>
  </si>
  <si>
    <t>Бродецкий</t>
  </si>
  <si>
    <t>МО Оренбургский район</t>
  </si>
  <si>
    <t>27 декабря 2021 года № 57</t>
  </si>
  <si>
    <t>РАСПРЕДЕЛЕНИЕ БЮДЖЕТНЫХ АССИГОНОВАНИЙ БЮДЖЕТА МУНИЦИПАЛЬНОГО</t>
  </si>
  <si>
    <t>ОБРАЗОВАНИЯ БРОДЕЦКИЙ СЕЛЬСОВЕТ  НА 2022 ГОД И НА ПЛАНОВЫЙ</t>
  </si>
  <si>
    <t xml:space="preserve"> ПЕРИОД 2023 И 2024 ГОДОВ ПО РАЗДЕЛАМ И ПОДРАЗДЕЛАМ РАСХОДОВ</t>
  </si>
  <si>
    <t>КЛАССИФИКАЦИИ РАСХОДОВ БЮДЖЕТОВ</t>
  </si>
  <si>
    <t>НАИМЕНОВАНИЕ</t>
  </si>
  <si>
    <t>РЗ</t>
  </si>
  <si>
    <t>ПР</t>
  </si>
  <si>
    <t>2022год</t>
  </si>
  <si>
    <t>ОБЩЕГОСУДАРСТВЕННЫЕ ВОПРОСЫ</t>
  </si>
  <si>
    <t>00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</si>
  <si>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</si>
  <si>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</si>
  <si>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</si>
  <si>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</si>
  <si>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</si>
  <si>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</si>
  <si>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</si>
  <si>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</si>
  <si>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</si>
  <si>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</si>
  <si>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</si>
  <si>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</si>
  <si>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</si>
  <si>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</si>
  <si>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Водное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</si>
  <si>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</si>
  <si>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</si>
  <si>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</si>
  <si>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</si>
  <si>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</si>
  <si>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</si>
  <si>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</si>
  <si>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</si>
  <si>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</si>
  <si>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</si>
  <si>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</si>
  <si>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</si>
  <si>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</si>
  <si>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</si>
  <si>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</si>
  <si>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</si>
  <si>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</si>
  <si>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</si>
  <si>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</si>
  <si>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Условно утвержденные расходы</t>
  </si>
  <si>
    <t>ВСЕГО РАСХОДОВ</t>
  </si>
  <si>
    <t>Приложение № 3</t>
  </si>
  <si>
    <t>муниципального образования</t>
  </si>
  <si>
    <t>Бродецкий сельсовет</t>
  </si>
  <si>
    <t xml:space="preserve">27 декабря 2021 года № 57 </t>
  </si>
  <si>
    <r>
      <rPr>
        <sz val="12"/>
        <rFont val="Times New Roman"/>
        <charset val="204"/>
      </rPr>
      <t xml:space="preserve">                        </t>
    </r>
    <r>
      <rPr>
        <b/>
        <sz val="12"/>
        <rFont val="Times New Roman"/>
        <charset val="204"/>
      </rPr>
      <t xml:space="preserve">  ВЕДОМСТВЕННАЯ СТРУКТУРА РАСХОДОВ БЮДЖЕТА МУНИЦИПАЛЬНОГО ОБРАЗОВАНИЯ</t>
    </r>
  </si>
  <si>
    <r>
      <rPr>
        <sz val="12"/>
        <rFont val="Times New Roman"/>
        <charset val="204"/>
      </rPr>
      <t xml:space="preserve">                                 </t>
    </r>
    <r>
      <rPr>
        <b/>
        <sz val="12"/>
        <rFont val="Times New Roman"/>
        <charset val="204"/>
      </rPr>
      <t xml:space="preserve"> БРОДЕЦКИЙ СЕЛЬСОВЕТ  НА 2022 ГОД И НА ПЛАНОВЫЙ ПЕРИОД 2023 И 2024 ГОДОВ</t>
    </r>
  </si>
  <si>
    <t>рублей</t>
  </si>
  <si>
    <t>ВЕД</t>
  </si>
  <si>
    <t>целевая статья</t>
  </si>
  <si>
    <t>ЦСР</t>
  </si>
  <si>
    <t>ВР</t>
  </si>
  <si>
    <t>КОСГУ</t>
  </si>
  <si>
    <t>Администрация муниципального образования Бродецкий сельсовет Оренбургского района Оренбургской области</t>
  </si>
  <si>
    <t/>
  </si>
  <si>
    <t>Муниципальная программа "Совершенствование муниципального управления в муниципальном образовании  Бродецкий сельсовет на 2022 - 2027 годы"</t>
  </si>
  <si>
    <t>7500000000</t>
  </si>
  <si>
    <t>0</t>
  </si>
  <si>
    <t>00000</t>
  </si>
  <si>
    <t>Основное мероприятие "Обеспечение деятельности органов местного самоуправления"</t>
  </si>
  <si>
    <t>Осушествление деятельности главы муниципального образования</t>
  </si>
  <si>
    <t>7500010001</t>
  </si>
  <si>
    <t>Расходы на выплаты персоналу государственных (муниципальных) органов</t>
  </si>
  <si>
    <t>10001</t>
  </si>
  <si>
    <t>120</t>
  </si>
  <si>
    <t>Муниципальная программа "Устойчивое развитие сельской территории муниципального образования Бродецкий сельсовет Оренбургского района Оренбургской области на 2022–2027 годы "</t>
  </si>
  <si>
    <t>8600000000</t>
  </si>
  <si>
    <t>Подпрограмма «Развитие системы градорегулирования»</t>
  </si>
  <si>
    <t>Основное мероприятие «Финансовое обеспечение полномочий в области градостроительной деятельности»</t>
  </si>
  <si>
    <t>Финансовое обеспечение полномочий в области градостроительной деятельности</t>
  </si>
  <si>
    <t>Межбюджетные трансферты</t>
  </si>
  <si>
    <t>Иные межбюджетные трансферты</t>
  </si>
  <si>
    <t>8600100000</t>
  </si>
  <si>
    <t>86</t>
  </si>
  <si>
    <t>01</t>
  </si>
  <si>
    <t>Содержание аппарата администрации МО</t>
  </si>
  <si>
    <t>8600110002</t>
  </si>
  <si>
    <t>10002</t>
  </si>
  <si>
    <t>Иные закупки товаров, работ и услуг для обеспечения государственных (муниципальных) нужд</t>
  </si>
  <si>
    <t>Финансовое обеспечение минимального размера оплаты труда работников бюджетной сферы (аппарат)</t>
  </si>
  <si>
    <t>Расходы на содержание специалистов по обеспечению деятельности аппарата</t>
  </si>
  <si>
    <t>Основное мероприятие "Передача полномочий комиссии по соблюдению требований к служебному поведению муниципальных служащих и урегулированию конфликта интересов"</t>
  </si>
  <si>
    <t>Передача полномочий комиссии по соблюдению требований к служебному поведению муниципальных служащих и урегулированию конфликта интересов</t>
  </si>
  <si>
    <t>НЕПРОГРАММНЫЕ МЕРОПРИЯТИЯ ПОСЕЛЕНИЙ</t>
  </si>
  <si>
    <t>Межбюджетные трансферты из бюджетов поселений на осуществление части пономочий по решению вопросов местного значения, в соответствии с заключенными соглашениями ,на выполнение внешнего муниципального финансового контроля</t>
  </si>
  <si>
    <t>Иные межбюджетные трансферты.</t>
  </si>
  <si>
    <t>Обеспчение проведения выборов и референдумов</t>
  </si>
  <si>
    <t>Организационное и материально-техническое обеспечение подготовки и проведения муниципальных выборов</t>
  </si>
  <si>
    <t>Специальные расходы</t>
  </si>
  <si>
    <t>Уплата членских взносов</t>
  </si>
  <si>
    <t>Уплата налогов, сборов и  иных платежей</t>
  </si>
  <si>
    <t>Выполнение других общегосударственных вопросов</t>
  </si>
  <si>
    <t>Муниципальная программа "Совершенствование муниципального управления в муниципальном образовании  Пречистинский сельсовет на 2022 - 2027 годы"</t>
  </si>
  <si>
    <t xml:space="preserve">                    86 0 00 00000</t>
  </si>
  <si>
    <t>Основное мероприятие "Исполнение судебных актов и мировых соглашений"</t>
  </si>
  <si>
    <t>Уплата налога на имущества</t>
  </si>
  <si>
    <t xml:space="preserve">                    86 0 07 95555</t>
  </si>
  <si>
    <t>Муниципальная программа "Совершенствование муниципального управления в муниципальном образовании Пречистинский сельсовет на 2022 - 2027 годы"</t>
  </si>
  <si>
    <t>Основное мероприятие "Осуществление переданных полномочий из бюджетов других уровней"</t>
  </si>
  <si>
    <t>8600400000</t>
  </si>
  <si>
    <t>04</t>
  </si>
  <si>
    <t>Осуществление первичного воинского учета на территориях, где отсутствуют военные комиссариаты</t>
  </si>
  <si>
    <t>8600451180</t>
  </si>
  <si>
    <t>51180</t>
  </si>
  <si>
    <t>240</t>
  </si>
  <si>
    <t>Защита населений и территории от черезвычайных ситуаций природного и техногенного характера,пожарная безопасность</t>
  </si>
  <si>
    <t>Муниципальная программа "Устойчивое развитие сельской территории муниципального образования Бродецкий сельсовет Оренбургского района Оренбургской области на 2022–2027 годы"</t>
  </si>
  <si>
    <t>Подпрограмма"Защита населения и территории поселения от чрезвычайных ситуаций природного и техногенного характера ,пожарная безопасность"</t>
  </si>
  <si>
    <t>7500059301</t>
  </si>
  <si>
    <t>В</t>
  </si>
  <si>
    <t>Основное мероприятие "Участие в предупреждении и ликвидации последствий чрезвычайных ситуаций в границах поселения"</t>
  </si>
  <si>
    <t>Участие в предупреждении и ликвидации последствий чрезвычайных ситуаций в границах поселения</t>
  </si>
  <si>
    <t>8500000000</t>
  </si>
  <si>
    <t>Подпрограмма "Дорожное хозяйство"</t>
  </si>
  <si>
    <t>8520000000</t>
  </si>
  <si>
    <t>85</t>
  </si>
  <si>
    <t>2</t>
  </si>
  <si>
    <t>Основное мероприятие "Капитальный ремонт и ремонт сети автомобильных дорог местного значения"</t>
  </si>
  <si>
    <t>8520500000</t>
  </si>
  <si>
    <t>05</t>
  </si>
  <si>
    <t>Капитальный ремонт и ремонт сети автомобильных дорог местного значения</t>
  </si>
  <si>
    <t>8520590049</t>
  </si>
  <si>
    <t>90049</t>
  </si>
  <si>
    <t>Основное мероприятие "Содержание сети автомобильных дорог общего пользования местного значения"</t>
  </si>
  <si>
    <t>8520600000</t>
  </si>
  <si>
    <t>06</t>
  </si>
  <si>
    <t>Содержание сети автомобильных дорог общего пользования местного значения</t>
  </si>
  <si>
    <t>8520690050</t>
  </si>
  <si>
    <t>90050</t>
  </si>
  <si>
    <t>Основное мероприятие"Освещение улиц"</t>
  </si>
  <si>
    <t>Освещение улиц</t>
  </si>
  <si>
    <t>Субсидии бюджетам муниципальных образований на софинансирование расходов по капитальному ремонту и ремонту автомобильных дорог общего пользования населенных пунктов</t>
  </si>
  <si>
    <t>S0410</t>
  </si>
  <si>
    <t>Муниципальная программа "Устойчивое развитие сельской территории муниципального образования  Бродецкий сельсовет Оренбургского района Оренбургской области на 2022–2027 годы "</t>
  </si>
  <si>
    <t>Подпрограмма "Управление муниципальным имуществом и земельыми ресурсами"</t>
  </si>
  <si>
    <t>Основное мероприятие "Мероприятия по  землеустройству и землепользованию"</t>
  </si>
  <si>
    <t>Мероприятия по  землеустройству и землепользованию</t>
  </si>
  <si>
    <t>Подпрограмма "Развитие системы градорегулирования"</t>
  </si>
  <si>
    <t>8530000000</t>
  </si>
  <si>
    <t>3</t>
  </si>
  <si>
    <t>Основное мероприятие "Мероприятия по приведению документов территориального планирования и градостроительного зонирования муниципальных образований Оренбургской области в цифровой формат, соответствующий требованиям к отраслевым пространственным данным для включения в ГИСОГД Оренбургской области "</t>
  </si>
  <si>
    <t>8530200000</t>
  </si>
  <si>
    <t xml:space="preserve">Мероприятия по приведению документов территориального планирования и градостроительного зонирования муниципальных образований Оренбургской области в цифровой формат, соответствующий требованиям к отраслевым пространственным данным для включения в ГИСОГД Оренбургской области </t>
  </si>
  <si>
    <t>S0450</t>
  </si>
  <si>
    <t>Основное мероприятие "Проведение мероприятий в области градостроительной деятельности"</t>
  </si>
  <si>
    <t>Проведение мероприятий в области градостроительной деятельности</t>
  </si>
  <si>
    <t>85302S0820</t>
  </si>
  <si>
    <t>02</t>
  </si>
  <si>
    <t>Подпрограмма "Жилищное хозяйство"</t>
  </si>
  <si>
    <t>8540000000</t>
  </si>
  <si>
    <t>4</t>
  </si>
  <si>
    <t>Основное мероприятие "Мероприятия в области жилищного фонда"</t>
  </si>
  <si>
    <t>8540200000</t>
  </si>
  <si>
    <t>Мероприятия в области жилищного фонда</t>
  </si>
  <si>
    <t>8540290032</t>
  </si>
  <si>
    <t>90032</t>
  </si>
  <si>
    <t>Муниципальная программа "Устойчивое развитие сельской территории муниципального образования Бродецкий сельсовет Оренбургского района Оренбургской области на 2022–2024 годы и на период до 2027 года"</t>
  </si>
  <si>
    <t>Подпрограмма "Коммунальное хозяйство и модернизация объектов коммунальной инфраструктуры"</t>
  </si>
  <si>
    <t>8550000000</t>
  </si>
  <si>
    <t>5</t>
  </si>
  <si>
    <t>Основное мероприятие "Мероприятия в области коммунального хозяйства"</t>
  </si>
  <si>
    <t>8550300000</t>
  </si>
  <si>
    <t>03</t>
  </si>
  <si>
    <t>Мероприятия в области коммунального хозяйства</t>
  </si>
  <si>
    <t>8550390035</t>
  </si>
  <si>
    <t>90035</t>
  </si>
  <si>
    <t>Обеспечение комплексного развития сельских территорий</t>
  </si>
  <si>
    <t>L5760</t>
  </si>
  <si>
    <t>Подпрограмма "Развитие в сфере благоустройства территории"</t>
  </si>
  <si>
    <t>8560000000</t>
  </si>
  <si>
    <t>6</t>
  </si>
  <si>
    <t>Основное мероприятие "Благоустройство территории поселения"</t>
  </si>
  <si>
    <t>8560100000</t>
  </si>
  <si>
    <t>Благоустройство территории поселения</t>
  </si>
  <si>
    <t>8560190036</t>
  </si>
  <si>
    <t>90036</t>
  </si>
  <si>
    <t>8560300000</t>
  </si>
  <si>
    <t>8560390038</t>
  </si>
  <si>
    <t>90038</t>
  </si>
  <si>
    <t>Муниципальная программа "Развитие культуры села на 2022-2027 годы"</t>
  </si>
  <si>
    <t>8100000000</t>
  </si>
  <si>
    <t>81</t>
  </si>
  <si>
    <t>Подпрограмма "Наследие"</t>
  </si>
  <si>
    <t>8110000000</t>
  </si>
  <si>
    <t>1</t>
  </si>
  <si>
    <t>Основное мероприятие "Развитие библиотечного дела"</t>
  </si>
  <si>
    <t>8110100000</t>
  </si>
  <si>
    <t>Развитие библиотечного дела</t>
  </si>
  <si>
    <t>8110170005</t>
  </si>
  <si>
    <t>70005</t>
  </si>
  <si>
    <t>Субсидии бюджетным учреждениям</t>
  </si>
  <si>
    <t>610</t>
  </si>
  <si>
    <t>Подпрограмма "Культура"</t>
  </si>
  <si>
    <t>8120000000</t>
  </si>
  <si>
    <t>Основное мероприятие "Сохранение и развитие культуры"</t>
  </si>
  <si>
    <t>8120100000</t>
  </si>
  <si>
    <t>Сохранение и развитие культуры</t>
  </si>
  <si>
    <t>8120170011</t>
  </si>
  <si>
    <t>70011</t>
  </si>
  <si>
    <t>Муниципальная программа "Устойчивое развитие сельской территории муниципального образования Пречистинский сельсовет Оренбургского района Оренбургской области на 2016–2018 годы и на период до 2020 года"</t>
  </si>
  <si>
    <t>Подпрограмма "Обеспечение жильем молодых семей на 2014-2020 годы"</t>
  </si>
  <si>
    <t>85A0000000</t>
  </si>
  <si>
    <t>A</t>
  </si>
  <si>
    <t>Расходы на повышение оплаты труда работников муниципальных учреждений культуры и педагогических работников</t>
  </si>
  <si>
    <t>85A0100000</t>
  </si>
  <si>
    <t>85A01L0200</t>
  </si>
  <si>
    <t>Социальные выплаты гражданам, кроме публичных нормативных социальных выплат</t>
  </si>
  <si>
    <t>L4970</t>
  </si>
  <si>
    <t>320</t>
  </si>
  <si>
    <t>Итого расходов</t>
  </si>
  <si>
    <t>Приложение № 4
к решению Совета депутатов от №
к решению Совета депутатов
МО Бродецкий сельсовет
от 27 декабря 2021 г. № 57</t>
  </si>
  <si>
    <t>Основные параметры первоочередных расходов бюджета на 2022 год</t>
  </si>
  <si>
    <t>№   п/п</t>
  </si>
  <si>
    <t>Наименование показателя</t>
  </si>
  <si>
    <t>Справочно консолидированный бюджет муниципального района</t>
  </si>
  <si>
    <t>1.</t>
  </si>
  <si>
    <t>Расходы на оплату труда с начислениями (тыс. рублей), в том числе:</t>
  </si>
  <si>
    <t>1.1</t>
  </si>
  <si>
    <t>муниципальные должности и муниципальные служащие (за исключением муниципальных служащих получающих заработную плату на уровне МРОТ)</t>
  </si>
  <si>
    <t>1.2</t>
  </si>
  <si>
    <t>работники органов местного самоуправления (за исключением муниципальных служащих и работников,  получающих заработную плату на уровне МРОТ)</t>
  </si>
  <si>
    <t>1.3</t>
  </si>
  <si>
    <t>работники бюджетной сферы, поименованные в указах Президента Российской Федерации от 07.05.2012, в том числе:</t>
  </si>
  <si>
    <t>1.3.1</t>
  </si>
  <si>
    <t>итого работников учреждений культуры</t>
  </si>
  <si>
    <t>в сфере культуры</t>
  </si>
  <si>
    <t>в сфере архивов</t>
  </si>
  <si>
    <t>1.3.2</t>
  </si>
  <si>
    <t>итого работников дополнительного образования</t>
  </si>
  <si>
    <t>в сфере образования</t>
  </si>
  <si>
    <t>в сфере физической культуры и спорта</t>
  </si>
  <si>
    <t>1.4</t>
  </si>
  <si>
    <t>работники учреждений, не вошедшие в категории, поименованные в указах Президента Российской Федерации от 07.05.2012</t>
  </si>
  <si>
    <t>1.5</t>
  </si>
  <si>
    <t>работники организаций и учреждений, получающие заработную плату на уровне МРОТ (включая работников органов местного самоуправления)</t>
  </si>
  <si>
    <t>муниципальные служащие</t>
  </si>
  <si>
    <t>иные работники ОМСУ</t>
  </si>
  <si>
    <t>работники учреждений и организаций</t>
  </si>
  <si>
    <t>2.</t>
  </si>
  <si>
    <t>Численность, в т.ч.:</t>
  </si>
  <si>
    <t>2.1</t>
  </si>
  <si>
    <t>муниципальные должности и муниципальные служащие  (за исключением муниципальных служащих получающих заработную плату на уровне МРОТ)</t>
  </si>
  <si>
    <t>2.2</t>
  </si>
  <si>
    <t>работники органов местного самоуправления (за исключением муниципальных служащих и получающих заработную плату на уровне МРОТ)</t>
  </si>
  <si>
    <t>2.3</t>
  </si>
  <si>
    <t>работники бюджетной сферы, поименованные в указах Президента Российской Федерации от 07.05.2012</t>
  </si>
  <si>
    <t>2.3.1</t>
  </si>
  <si>
    <t>2.3.2</t>
  </si>
  <si>
    <t>2.4</t>
  </si>
  <si>
    <t>2.5</t>
  </si>
  <si>
    <t>работники организаций и учреждений, получающие заработную плату на уровне МРОТ (включая работников органов местного самоуправления), в том числе:</t>
  </si>
  <si>
    <t>3.</t>
  </si>
  <si>
    <t>Расходы на оплату коммунальных услуг учреждений, включая автономные и бюджетные учреждения (тыс. рублей)</t>
  </si>
  <si>
    <t>Приложение № 5</t>
  </si>
  <si>
    <t xml:space="preserve"> Бродецкий сельсовет</t>
  </si>
  <si>
    <t>27  декабря 2021 года № 57</t>
  </si>
  <si>
    <t>РАСПРЕДЕЛЕНИЕ БЮДЖЕТНЫХ АССИГНОВАНИЙ БЮДЖЕТА МУНИЦИПАЛЬНОГО ОБРАЗОВАНИЯ</t>
  </si>
  <si>
    <t>БРОДЕЦКИЙ СЕЛЬСОВЕТ  ПО РАЗДЕЛАМ, ПОДРАЗДЕЛАМ,ЦЕЛЕВЫМ СТАТЬЯМ (МУНИЦИПАЛЬНЫМ ПРОГРАММАМ</t>
  </si>
  <si>
    <t xml:space="preserve"> И НЕПРОГРАММНЫМ НАПРАВЛЕНИЯМ ДЕЯТЕЛЬНОСТИ), ГРУППАМ И ПОДГРУППАМ ВИДОВ</t>
  </si>
  <si>
    <t>РАСХОДОВ КЛАССИФИКАЦИИ РАСХОДОВ НА 2022 ГОД И НА ПЛАНОВЫЙ ПЕРИОД 2023 И 2024 ГОДОВ</t>
  </si>
  <si>
    <t>Муниципальная программа "Совершенствование муниципального управления в муниципальном образованииБродецкий сельсовет на 2022 - 2027 годы"</t>
  </si>
  <si>
    <t>Осуществление деятельности главы муниципального образования</t>
  </si>
  <si>
    <t>Муниципальная программа "Устойчивое развитие сельской территории муниципального образования Бродецкий сельсовет Оренбургского района Оренбургской области на 2022–2024годы и на период до 2027 года"</t>
  </si>
  <si>
    <t>0 1</t>
  </si>
  <si>
    <t>0 4</t>
  </si>
  <si>
    <t>0 0</t>
  </si>
  <si>
    <t xml:space="preserve">0 0 0 0 </t>
  </si>
  <si>
    <t>Финансовое обеспечение минимального размера оплаты труда работников бюджетной сферы</t>
  </si>
  <si>
    <t>Муниципальная программа "Совершенствование муниципального управления в муниципальном образовании Бродецкий сельсовет на 2022 - 2027 годы"</t>
  </si>
  <si>
    <t>Уплата  налога на имущества</t>
  </si>
  <si>
    <t>Муниципальная программа "Устойчивое развитие сельской территории муниципального образования Бродецкий сельсовет Оренбургского района Оренбургской области на 2019–2021 годы и на период до 2023 года"</t>
  </si>
  <si>
    <t>Подпрограмма"Защита населения и территории поселения от чрезвычайных ситуаций природного и техногенного характерапожарная безопасность"</t>
  </si>
  <si>
    <t>Основное мероприятие"Уличное освещение"</t>
  </si>
  <si>
    <t>Уличное освещение</t>
  </si>
  <si>
    <t>Основное мероприятие "Финансирование мероприятий по представлению социальных выплат на приобретение жилья молодым семьям, в том числе отдельным категориям граждан"</t>
  </si>
  <si>
    <t xml:space="preserve">                Приложение № 6</t>
  </si>
  <si>
    <t xml:space="preserve">                                                    </t>
  </si>
  <si>
    <t xml:space="preserve">                 к решению Совета депутатов</t>
  </si>
  <si>
    <t xml:space="preserve">                 МО Бродецкий сельсовет</t>
  </si>
  <si>
    <t xml:space="preserve">                27 декабря 2021 г. № 57 </t>
  </si>
  <si>
    <t>ИСТОЧНИКИ ВНУТРЕННЕГО ФИНАНСИРОВАНИЯ ДЕФИЦИТА БЮДЖЕТА</t>
  </si>
  <si>
    <t>НА 2022 ГОД И ПЛАНОВЫЙ ПЕРИОД 2023- 2024 ГОДЫ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</si>
  <si>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</si>
  <si>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</si>
  <si>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90  00  00  00  00  0000  000</t>
  </si>
  <si>
    <t>Источники финансирования дефицита бюджета - всего</t>
  </si>
  <si>
    <t>01  00  00  00  00  0000  000</t>
  </si>
  <si>
    <t>ИСТОЧНИКИ ВНУТРЕННЕГО ФИНАНСИРОВАНИЯ ДЕФИЦИТОВ БЮДЖЕТОВ</t>
  </si>
  <si>
    <t>01  02  00  00  00  0000  000</t>
  </si>
  <si>
    <t>Кредиты кредитных организаций в валюте Российской Федерации</t>
  </si>
  <si>
    <t>01  02  00  00  00  0000  700</t>
  </si>
  <si>
    <t>Получение кредитов от кредитных организаций в валюте Российской Федерации</t>
  </si>
  <si>
    <t>01  02  00  00  10  0000  710</t>
  </si>
  <si>
    <t>Получение кредитов от кредитных организаций бюджетами сельских поселений в валюте Российской Федерации</t>
  </si>
  <si>
    <t>01  02  00  00  00  0000  800</t>
  </si>
  <si>
    <t>Погашение кредитов, предоставленных кредитными организациями в валюте Российской Федерации</t>
  </si>
  <si>
    <t>01  02  00  00  10  0000  810</t>
  </si>
  <si>
    <t>Погашение бюджетами сельских поселений кредитов от кредитных организаций в валюте Российской Федерации</t>
  </si>
  <si>
    <t>01  03  00  00  00  0000  000</t>
  </si>
  <si>
    <t>Бюджетные кредиты от других бюджетов бюджетной системы Российской Федерации</t>
  </si>
  <si>
    <t>01  03  01  00  00  0000  000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</si>
  <si>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</si>
  <si>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01  03  01  00  00  0000  700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</si>
  <si>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</si>
  <si>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01  03  01  00  10  0000  710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</si>
  <si>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</si>
  <si>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01  03  01  00  00  0000  800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</si>
  <si>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</si>
  <si>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01  03  01  00  10  0000  810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</si>
  <si>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</si>
  <si>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01  06  00  00  00  0000  000</t>
  </si>
  <si>
    <t>Иные источники внутреннего финансирования дефицитов бюджетов</t>
  </si>
  <si>
    <t>01  06  04  01  00  0000  000</t>
  </si>
  <si>
    <t>Исполнение государственных и муниципальных гарантий в валюте Российской Федерации</t>
  </si>
  <si>
    <t>01  06  04  01  10  0000  810</t>
  </si>
  <si>
    <t>Исполнение муниципальных гарантий сельских поселений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</si>
  <si>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01  06  05  00  00  0000  600</t>
  </si>
  <si>
    <t>Возврат бюджетных кредитов, предоставленных внутри страны в валюте Российской Федерации</t>
  </si>
  <si>
    <t>01  06  05  01  10  0000  640</t>
  </si>
  <si>
    <t>Возврат бюджетных кредитов, предоставленных юридическим лицам из бюджетов сельских поселений в валюте Российской Федерации</t>
  </si>
  <si>
    <t xml:space="preserve">Изменение остатков средств </t>
  </si>
  <si>
    <t>01  05  00  00  00  0000  000</t>
  </si>
  <si>
    <t>Изменение остатков средств на счетах по учету средств бюджетов</t>
  </si>
  <si>
    <t>01  05  00  00  00  0000  500</t>
  </si>
  <si>
    <t>Увеличение остатков средств бюджетов</t>
  </si>
  <si>
    <t>01  05  02  01  00  0000  510</t>
  </si>
  <si>
    <t>Увеличение прочих остатков денежных средств бюджетов</t>
  </si>
  <si>
    <t>01  05  02  01  10  0000  510</t>
  </si>
  <si>
    <t>Увеличение прочих остатков денежных средств бюджетов сельских поселений</t>
  </si>
  <si>
    <t>01  05  00  00  00  0000  600</t>
  </si>
  <si>
    <t>Уменьшение остатков средств бюджетов</t>
  </si>
  <si>
    <t>01  05  02  00  00  0000  600</t>
  </si>
  <si>
    <t>Уменьшение прочих остатков средств бюджетов</t>
  </si>
  <si>
    <t>01  05  02  01  00  0000  610</t>
  </si>
  <si>
    <t>Уменьшение прочих остатков денежных средств бюджетов</t>
  </si>
  <si>
    <t>01  05  02  01  10  0000  610</t>
  </si>
  <si>
    <t>Уменьшение прочих остатков денежных средств бюджетов сельских поселений</t>
  </si>
  <si>
    <t>,</t>
  </si>
  <si>
    <t xml:space="preserve">                                                                              Приложение № 7</t>
  </si>
  <si>
    <t xml:space="preserve">                                                                                            к решению Совета депутатов</t>
  </si>
  <si>
    <t xml:space="preserve">                                                                                    Бродецкий сельсовет</t>
  </si>
  <si>
    <t xml:space="preserve">                                                                                               от 27 декабря 2021 г. № 57</t>
  </si>
  <si>
    <t xml:space="preserve">НОРМАТИВЫ ОТЧИСЛЕНИЙ ДОХОДОВ В БЮДЖЕТ                                                         МУНИЦИПАЛЬНОГО ОБРАЗОВАНИЯ БРОДЕЦКИЙ СЕЛЬСОВЕТ НА 2022 ГОД  И НА ПЛАНОВЫЙ ПЕРИОД  2023 И 2024 ГОДОВ </t>
  </si>
  <si>
    <t>(в процентах)</t>
  </si>
  <si>
    <t>Код бюджетной классификации РФ</t>
  </si>
  <si>
    <t>Наименование кода поступлений в бюджет</t>
  </si>
  <si>
    <t>Норматив отчислений</t>
  </si>
  <si>
    <t>В ЧАСТИ БЕЗВОЗМЕЗДНЫХ ПОСТУПЛЕНИЙ ОТ ДРУГИХ БЮДЖЕТОВ БЮДЖЕТНОЙ СИСТЕМЫ РОССИЙСКОЙ ФЕДЕРАЦИИ</t>
  </si>
  <si>
    <t>Поступление в бюджет муниципального образования Бродецкий сельсовета  доходов от безвозмездных поступлений зачисляется в бюджет поселения по нормативу 100 процентов</t>
  </si>
  <si>
    <t xml:space="preserve">                                                                              Приложение № 8</t>
  </si>
  <si>
    <t xml:space="preserve">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</si>
  <si>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МО Бродецкий сельсовет </t>
  </si>
  <si>
    <t xml:space="preserve">                                                                                                27 декабря 2021 г. № 57</t>
  </si>
  <si>
    <t xml:space="preserve">Перечень главных администраторов (администраторов) доходов бюджета муниципального образования Бродецкий сельсовет на 2022  год и плановый период 2023-2024 годов </t>
  </si>
  <si>
    <t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</si>
  <si>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 xml:space="preserve">    </t>
  </si>
  <si>
    <t>606</t>
  </si>
  <si>
    <t>1 08 04020 01 1000 110</t>
  </si>
  <si>
    <t>1 08 07175 01 1000 110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</si>
  <si>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</si>
  <si>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047</t>
  </si>
  <si>
    <t>2 02 15002 10 0200 151</t>
  </si>
  <si>
    <t>Дотации бюджетам сельских поселений на поддержку мер по обеспечению сбалансированности бюджетов, за счет средств районного бюджета на социальные выплаты молодым семьям</t>
  </si>
  <si>
    <t>Дотации бюджетам сельских поселений на выравнивание бюджетной обеспеченности, за счет средств областного бюджета</t>
  </si>
  <si>
    <t>Дотации бюджетам сельских поселений на выравнивание бюджетной обеспеченности, за счет средств районного  бюджета</t>
  </si>
  <si>
    <t>Дотации бюджетам сельских поселений на поддержку мер по обеспечению сбалансированности бюджетов на уплату налога на имущество</t>
  </si>
  <si>
    <t>2 02 19999 10 0000 150</t>
  </si>
  <si>
    <t>Прочие дотации бюджетам сельских поселений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</si>
  <si>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</si>
  <si>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</si>
  <si>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</si>
  <si>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2 02 39999 10 0000 150</t>
  </si>
  <si>
    <t>Прочие субвенции бюджетам сельских поселений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</si>
  <si>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</si>
  <si>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</si>
  <si>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2 02 45160 10 0000 150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</si>
  <si>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</si>
  <si>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сельских поселений</t>
  </si>
  <si>
    <t>202 15002 10 6888 150</t>
  </si>
  <si>
    <t>Дотации бюджетам сельских поселений на поддержку мер по обеспечению сбалансированности бюджетов для  обеспечения минимального размера оплаты труда работников бюджетной сферы</t>
  </si>
  <si>
    <t>2 02 49999 10 0298 150</t>
  </si>
  <si>
    <t>Прочие межбюджетные трансферты, передаваемые бюджетам сельских поселений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</si>
  <si>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2 02 49999 10 0299 150</t>
  </si>
  <si>
    <t>Прочие межбюджетные трансферты, передаваемые бюджетам сельских поселений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</si>
  <si>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2 02 49999 10 0301 150</t>
  </si>
  <si>
    <t>Прочие межбюджетные трансферты, передаваемые бюджетам сельских поселений на обеспечение мероприятий по капитальному ремонту многоквартирных домов за счет средств бюджетов</t>
  </si>
  <si>
    <t>2 02 49999 10 0302 150</t>
  </si>
  <si>
    <t>Прочие межбюджетные трансферты, передаваемые бюджетам сельских поселений на обеспечение мероприятий по переселению граждан из аварийного жилищного фонда за счет средств бюджетов</t>
  </si>
  <si>
    <t>2 02 49999 10 9981 150</t>
  </si>
  <si>
    <t>Прочие межбюджетные трансферты, передаваемые бюджетам сельских поселений на софинансирование расходов по предоставлению социальных выплат на строительство (приобретение) жилья отдельным категориям молодых семей (отдельные категории)</t>
  </si>
  <si>
    <t>2 02 49999 10 9982 150</t>
  </si>
  <si>
    <t>Прочие межбюджетные трансферты, передаваемые бюджетам сельских поселений на софинансирование расходов по предоставлению социальных выплат молодым семьям на строительство (приобретение) жилья (молодые семьи)</t>
  </si>
  <si>
    <t>2 02 90054 10 0000 150</t>
  </si>
  <si>
    <t>Прочие безвозмездные поступления в бюджеты сельских поселений от бюджетов муниципальных районов</t>
  </si>
  <si>
    <t>2 07 05030 10 0000 150</t>
  </si>
  <si>
    <t>Прочие безвозмездные поступления в бюджеты сельских поселений</t>
  </si>
  <si>
    <t>207 05030 10 9000 150</t>
  </si>
  <si>
    <t>Безвозмездные поступления в бюджеты сельских поселений на реализацию  проектов  общественной инфраструктуры, основанных на местных инициативах</t>
  </si>
  <si>
    <t>207 05030 10 1000 150</t>
  </si>
  <si>
    <t>Прочие безвозмездные поступления в бюджеты сельских поселений, по договорам СЭП</t>
  </si>
  <si>
    <t>2 08 05000 10 0000 150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</si>
  <si>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</si>
  <si>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2 18 05010 10 0000 150</t>
  </si>
  <si>
    <t>Доходы бюджетов сельских поселений от возврата бюджетными учреждениями остатков субсидий прошлых лет</t>
  </si>
  <si>
    <t>2 18 05030 10 0000 150</t>
  </si>
  <si>
    <t>Доходы бюджетов сельских поселений от возврата иными организациями остатков субсидий прошлых лет</t>
  </si>
  <si>
    <t>202 49999 10 6777 150</t>
  </si>
  <si>
    <t>Прочие  межбюджетные трансферты, передаваемые бюджетам сельских поселений для обеспечения повышения оплаты труда работников муниципальных учреждений культуры и педагогических работников муниципальных учреждений дополнительного образования</t>
  </si>
  <si>
    <t>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</si>
  <si>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</si>
  <si>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</si>
  <si>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</si>
  <si>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202 29999 10 0000 150</t>
  </si>
  <si>
    <t>Субсидии бюджетам муниципальных образований на софинансирование мероприятий по приведению документов территориального планирования и градостроительного зонирования муниципальных образований Оренбургской области в цифровой формат, соответствующий требованиям к отраслевым пространственным данным для включения в ГИСОГД Оренбургской области</t>
  </si>
  <si>
    <t>Приложение № 9</t>
  </si>
  <si>
    <t xml:space="preserve"> 27 декабря 2021 года № 57</t>
  </si>
  <si>
    <t>РАСПРЕДЕЛЕНИЕ БЮДЖЕТНЫХ АССИГНОВАНИЙ МЕСТНОГО БЮДЖЕТА ПО ЦЕЛЕВЫМ СТАТЬЯМ</t>
  </si>
  <si>
    <t>(МУНИЦИПАЛЬНЫХ ПРОГРАММ  БРОДЕЦКОГО СЕЛЬСОВЕТА  И НЕПРОГРАММНЫМ НАПРАВЛЕНИЯМ</t>
  </si>
  <si>
    <t>ДЕЯТЕЛЬНОСТИ), РАЗДЕЛАМ, ПОДРАЗДЕЛАМ, ГРУППАМ И ПОДГРУППАМ ВИДОВ РАСХОДОВ</t>
  </si>
  <si>
    <t>КЛАССИФИКАЦИИ РАСХОДОВ НА 2022 ГОД И ПЛАНОВЫЙ ПЕРИОД 2023 И 2024 ГОДОВ</t>
  </si>
  <si>
    <t>75</t>
  </si>
  <si>
    <t>Основное мероприятие "Освещение улиц"</t>
  </si>
  <si>
    <t>Подпрограмма"Защита населения и территории поселения от чрезвычайных ситуаций природного и техногенного характера, пожарная безопасность"</t>
  </si>
  <si>
    <t>Социальные выплаты на приобретение жилья молодым семьям, в том числе отдельным категориям граждан</t>
  </si>
  <si>
    <t>Муниципальная программа "Совершенствование муниципального управления в муниципальном образовани Бродецкий сельсовет на 2022 - 2027 годы"</t>
  </si>
  <si>
    <t>9900000000</t>
  </si>
  <si>
    <t>99</t>
  </si>
  <si>
    <t>0000000000</t>
  </si>
  <si>
    <t>000</t>
  </si>
  <si>
    <t>Приложение № 10</t>
  </si>
  <si>
    <t>МО Бродецкий сельсовет</t>
  </si>
  <si>
    <t xml:space="preserve">Распределение бюджетных ассигнований на предоставление межбюджетных трансфертов бюджету района на 2022 год и на плановый период 2023 и 2024 годов
</t>
  </si>
  <si>
    <t>тыс.рублей</t>
  </si>
  <si>
    <t>№ п/п</t>
  </si>
  <si>
    <t xml:space="preserve"> в соответствии с заключенными соглашениями по внутреннему муниципальному финансовому контролю </t>
  </si>
  <si>
    <t xml:space="preserve"> в соответствии с заключенными соглашениями попротиводействие коррупции в границах поселений</t>
  </si>
  <si>
    <t xml:space="preserve"> в соответствии с заключенными соглашениями по градостроительной деятельности</t>
  </si>
  <si>
    <t>Приложение № 11</t>
  </si>
  <si>
    <t xml:space="preserve">к решению Совета  депутатов </t>
  </si>
  <si>
    <t>от  27 декабря 2021 года № 57</t>
  </si>
  <si>
    <t xml:space="preserve">Объем бюджетных ассигнований на исполнение публичных нормативных обязательств, </t>
  </si>
  <si>
    <t>предусмотренных местным бюджетом муниципального образования Бродецкий сельсовет</t>
  </si>
  <si>
    <t>в 2022 год и на плановый период 2023 и 2024 годов</t>
  </si>
  <si>
    <t>Наименование публичного обязательства</t>
  </si>
  <si>
    <t>Код бюджетной классификации</t>
  </si>
  <si>
    <t>Объем ассигнований на исполнение публичных нормативных обязательств</t>
  </si>
  <si>
    <t>Раздел</t>
  </si>
  <si>
    <t>Подраздел</t>
  </si>
  <si>
    <t>Целевая статья</t>
  </si>
  <si>
    <t>Вид расходов</t>
  </si>
  <si>
    <t>2024год</t>
  </si>
  <si>
    <t>Итого</t>
  </si>
  <si>
    <t>Пенсия за выслугу лет муниципальным служащим</t>
  </si>
  <si>
    <t>Приложение № 12</t>
  </si>
  <si>
    <t xml:space="preserve"> 27 декабря 2021 г. № 57</t>
  </si>
  <si>
    <t>ПРОГРАММА МУНИЦИПАЛЬНЫХ ВНУТРЕННИХ ЗАИМСТВОВАНИЙ  МО ПРЕЧИСТИНСКИЙ СЕЛЬСОВЕТ   НА 2022ГОД И НА ПЛАНОВЫЙ ПЕРИОД 2023 И 2024 ГОДОВ</t>
  </si>
  <si>
    <t xml:space="preserve">      </t>
  </si>
  <si>
    <t xml:space="preserve">         Программа муниципальных внутренних заимствований на 2022 год и на плановый  период  2023  и  2024  годов  предусматривае т при необходимости покрытие дефицита бюджета муниципального образования Бродецкий сельсовет Оренбургского района Оренбургской области за счет привлечения кредитов от других бюджетов бюджетной системы Российской Федерации и кредитных организаций. </t>
  </si>
  <si>
    <t>Вид заимствований</t>
  </si>
  <si>
    <t>Сумма</t>
  </si>
  <si>
    <t>Внутренние заимствования (привлечение/погашение), в том числе:</t>
  </si>
  <si>
    <t xml:space="preserve">Кредиты кредитных организаций в валюте Российской Федерации </t>
  </si>
  <si>
    <t xml:space="preserve">1. Получение кредитов от кредитных организаций в валюте Российской Федерации </t>
  </si>
  <si>
    <t>2. Погашение кредитов от кредитных организаций в валюте Российской Федерации</t>
  </si>
  <si>
    <t xml:space="preserve">Бюджетные кредиты от других бюджетов бюджетной системы Российской Федерации  </t>
  </si>
  <si>
    <t>Приложение № 13</t>
  </si>
  <si>
    <t>ПРОГРАММА</t>
  </si>
  <si>
    <t xml:space="preserve"> МУНИЦИПАЛЬНЫХ ГАРАНТИЙ БЮДЖЕТА МУНИЦИПАЛЬНОГО ОБРАЗОВАНИЯ БРОДЕЦКИЙ СЕЛЬСОВЕТ    В ВАЛЮТЕ РОССИЙСКОЙ ФЕДЕРАЦИИ НА 2022 ГОД И НА ПЛАНОВЫЙ ПЕРИОД 2023 И 2024 ГОДОВ</t>
  </si>
  <si>
    <t>Перечень муниципальных гарантий, подлежащих предоставлению в 2022-2024 годах</t>
  </si>
  <si>
    <t>Цель гарантирования</t>
  </si>
  <si>
    <t>Наименование принципала</t>
  </si>
  <si>
    <t>Наличие права регрессного требования (уступки права требования)</t>
  </si>
  <si>
    <t xml:space="preserve">Сумма гарантирования </t>
  </si>
  <si>
    <t>Сумма обязательств</t>
  </si>
  <si>
    <t>Иные условия предоставления и исполнения гарантий</t>
  </si>
  <si>
    <t>(тыс. рублей)</t>
  </si>
  <si>
    <t xml:space="preserve">на </t>
  </si>
  <si>
    <t>год</t>
  </si>
  <si>
    <t xml:space="preserve"> год</t>
  </si>
  <si>
    <t>-</t>
  </si>
  <si>
    <t>Срок действия муниципальных гарантий и срок исполнения обязательств по ним определяются в договорах о предоставлении муниципальных гарантий</t>
  </si>
  <si>
    <t>ИТОГО</t>
  </si>
  <si>
    <t>Прогноз основных характеристик  бюджета муниципального образования Бродецкий сельсовет</t>
  </si>
  <si>
    <t xml:space="preserve"> Оренбургского района Оренбургской области в 2022-2024 годах </t>
  </si>
  <si>
    <t xml:space="preserve">тыс. рублей </t>
  </si>
  <si>
    <t>отчет</t>
  </si>
  <si>
    <t>план</t>
  </si>
  <si>
    <t>оценка</t>
  </si>
  <si>
    <t>проект</t>
  </si>
  <si>
    <t>№</t>
  </si>
  <si>
    <t>Показатель</t>
  </si>
  <si>
    <t xml:space="preserve">2020 год </t>
  </si>
  <si>
    <t xml:space="preserve">Первоначальный                       2021 год </t>
  </si>
  <si>
    <t xml:space="preserve">уточненный по состоянию на 01.10.2021 год  </t>
  </si>
  <si>
    <t>2021 год</t>
  </si>
  <si>
    <t>Доходы, всего</t>
  </si>
  <si>
    <t>Расходы, всего</t>
  </si>
  <si>
    <t>Дефицит ( - ),              профицит ( + )</t>
  </si>
</sst>
</file>

<file path=xl/styles.xml><?xml version="1.0" encoding="utf-8"?>
<styleSheet xmlns="http://schemas.openxmlformats.org/spreadsheetml/2006/main">
  <numFmts count="24">
    <numFmt numFmtId="43" formatCode="_-* #,##0.00_-;\-* #,##0.00_-;_-* &quot;-&quot;??_-;_-@_-"/>
    <numFmt numFmtId="41" formatCode="_-* #,##0_-;\-* #,##0_-;_-* &quot;-&quot;_-;_-@_-"/>
    <numFmt numFmtId="176" formatCode="_-* #,##0.00\ &quot;₽&quot;_-;\-* #,##0.00\ &quot;₽&quot;_-;_-* \-??\ &quot;₽&quot;_-;_-@_-"/>
    <numFmt numFmtId="177" formatCode="00\ 0\ 0000;;"/>
    <numFmt numFmtId="178" formatCode="_-* #,##0\ &quot;₽&quot;_-;\-* #,##0\ &quot;₽&quot;_-;_-* \-\ &quot;₽&quot;_-;_-@_-"/>
    <numFmt numFmtId="179" formatCode="_-* #,##0.00_р_._-;\-* #,##0.00_р_._-;_-* &quot;-&quot;??_р_._-;_-@_-"/>
    <numFmt numFmtId="180" formatCode="_-* #,##0_р_._-;\-* #,##0_р_._-;_-* \-??_р_._-;_-@_-"/>
    <numFmt numFmtId="181" formatCode="_-* #,##0.0_р_._-;\-* #,##0.0_р_._-;_-* \-??_р_._-;_-@_-"/>
    <numFmt numFmtId="182" formatCode="_-* #,##0.000_р_._-;\-* #,##0.000_р_._-;_-* \-??_р_._-;_-@_-"/>
    <numFmt numFmtId="183" formatCode="#,##0.0"/>
    <numFmt numFmtId="184" formatCode="00"/>
    <numFmt numFmtId="185" formatCode="0000000000"/>
    <numFmt numFmtId="186" formatCode="000"/>
    <numFmt numFmtId="187" formatCode="0.000_ "/>
    <numFmt numFmtId="188" formatCode="000\.00\.000\.0"/>
    <numFmt numFmtId="189" formatCode="00000"/>
    <numFmt numFmtId="190" formatCode="#,##0.000_ ;[Red]\-#,##0.000\ "/>
    <numFmt numFmtId="191" formatCode="#,##0.00;[Red]\-#,##0.00;0.00"/>
    <numFmt numFmtId="192" formatCode="_-* #,##0.0_р_._-;\-* #,##0.0_р_._-;_-* &quot;-&quot;??_р_._-;_-@_-"/>
    <numFmt numFmtId="193" formatCode="0.000"/>
    <numFmt numFmtId="194" formatCode="0000"/>
    <numFmt numFmtId="195" formatCode="#,##0.000"/>
    <numFmt numFmtId="196" formatCode="0.00_ ;[Red]\-0.00\ "/>
    <numFmt numFmtId="197" formatCode="0.000_ ;[Red]\-0.000\ "/>
  </numFmts>
  <fonts count="74">
    <font>
      <sz val="11"/>
      <color theme="1"/>
      <name val="Calibri"/>
      <charset val="134"/>
      <scheme val="minor"/>
    </font>
    <font>
      <b/>
      <sz val="14"/>
      <color indexed="8"/>
      <name val="Times New Roman"/>
      <charset val="204"/>
    </font>
    <font>
      <b/>
      <sz val="14"/>
      <color indexed="8"/>
      <name val="Calibri"/>
      <charset val="204"/>
    </font>
    <font>
      <sz val="14"/>
      <color indexed="8"/>
      <name val="Calibri"/>
      <charset val="204"/>
    </font>
    <font>
      <sz val="10"/>
      <name val="Arial Cyr"/>
      <charset val="204"/>
    </font>
    <font>
      <b/>
      <sz val="14"/>
      <name val="Times New Roman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0"/>
      <name val="Times New Roman"/>
      <charset val="204"/>
    </font>
    <font>
      <b/>
      <sz val="12"/>
      <name val="Times New Roman"/>
      <charset val="204"/>
    </font>
    <font>
      <sz val="12"/>
      <name val="Arial Cyr"/>
      <charset val="204"/>
    </font>
    <font>
      <b/>
      <sz val="10"/>
      <name val="Times New Roman"/>
      <charset val="204"/>
    </font>
    <font>
      <sz val="11"/>
      <color rgb="FFFF0000"/>
      <name val="Calibri"/>
      <charset val="204"/>
      <scheme val="minor"/>
    </font>
    <font>
      <sz val="11"/>
      <color theme="1"/>
      <name val="Times New Roman"/>
      <charset val="204"/>
    </font>
    <font>
      <sz val="11"/>
      <color rgb="FFFF0000"/>
      <name val="Times New Roman"/>
      <charset val="204"/>
    </font>
    <font>
      <b/>
      <sz val="10"/>
      <name val="Arial"/>
      <charset val="204"/>
    </font>
    <font>
      <sz val="10"/>
      <name val="Arial"/>
      <charset val="204"/>
    </font>
    <font>
      <b/>
      <sz val="8"/>
      <name val="Arial"/>
      <charset val="204"/>
    </font>
    <font>
      <sz val="11"/>
      <name val="Times New Roman"/>
      <charset val="204"/>
    </font>
    <font>
      <b/>
      <sz val="7"/>
      <name val="Arial"/>
      <charset val="204"/>
    </font>
    <font>
      <sz val="8"/>
      <name val="Arial"/>
      <charset val="204"/>
    </font>
    <font>
      <b/>
      <i/>
      <sz val="12"/>
      <name val="Times New Roman"/>
      <charset val="204"/>
    </font>
    <font>
      <sz val="9"/>
      <name val="Arial"/>
      <charset val="204"/>
    </font>
    <font>
      <sz val="12"/>
      <color indexed="9"/>
      <name val="Times New Roman"/>
      <charset val="204"/>
    </font>
    <font>
      <b/>
      <sz val="11"/>
      <name val="Times New Roman"/>
      <charset val="204"/>
    </font>
    <font>
      <sz val="13"/>
      <name val="Times New Roman"/>
      <charset val="204"/>
    </font>
    <font>
      <sz val="13"/>
      <color theme="1"/>
      <name val="Times New Roman"/>
      <charset val="204"/>
    </font>
    <font>
      <sz val="13"/>
      <color rgb="FF000000"/>
      <name val="Times New Roman"/>
      <charset val="204"/>
    </font>
    <font>
      <sz val="12"/>
      <color theme="1"/>
      <name val="Times New Roman"/>
      <charset val="204"/>
    </font>
    <font>
      <sz val="13"/>
      <color indexed="8"/>
      <name val="Times New Roman"/>
      <charset val="204"/>
    </font>
    <font>
      <sz val="12"/>
      <color indexed="8"/>
      <name val="Times New Roman"/>
      <charset val="204"/>
    </font>
    <font>
      <sz val="13"/>
      <name val="Arial Cyr"/>
      <charset val="204"/>
    </font>
    <font>
      <sz val="10"/>
      <color indexed="8"/>
      <name val="Times New Roman"/>
      <charset val="204"/>
    </font>
    <font>
      <sz val="10"/>
      <color theme="1"/>
      <name val="Times New Roman"/>
      <charset val="204"/>
    </font>
    <font>
      <sz val="11"/>
      <color theme="1"/>
      <name val="Calibri"/>
      <charset val="204"/>
      <scheme val="minor"/>
    </font>
    <font>
      <sz val="8"/>
      <name val="Times New Roman"/>
      <charset val="204"/>
    </font>
    <font>
      <i/>
      <sz val="12"/>
      <name val="Times New Roman"/>
      <charset val="204"/>
    </font>
    <font>
      <b/>
      <sz val="9"/>
      <name val="Arial"/>
      <charset val="204"/>
    </font>
    <font>
      <b/>
      <sz val="12"/>
      <color indexed="9"/>
      <name val="Times New Roman"/>
      <charset val="204"/>
    </font>
    <font>
      <sz val="14"/>
      <color theme="1"/>
      <name val="Times New Roman"/>
      <charset val="204"/>
    </font>
    <font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2"/>
      <color theme="1"/>
      <name val="Calibri"/>
      <charset val="204"/>
      <scheme val="minor"/>
    </font>
    <font>
      <sz val="9"/>
      <color rgb="FFFF0000"/>
      <name val="Arial"/>
      <charset val="204"/>
    </font>
    <font>
      <b/>
      <i/>
      <sz val="10"/>
      <name val="Times New Roman"/>
      <charset val="204"/>
    </font>
    <font>
      <sz val="10"/>
      <color rgb="FFFF0000"/>
      <name val="Times New Roman"/>
      <charset val="204"/>
    </font>
    <font>
      <b/>
      <sz val="10"/>
      <color indexed="8"/>
      <name val="Times New Roman"/>
      <charset val="204"/>
    </font>
    <font>
      <sz val="8"/>
      <color rgb="FF000000"/>
      <name val="Times New Roman"/>
      <charset val="204"/>
    </font>
    <font>
      <i/>
      <sz val="10"/>
      <color indexed="8"/>
      <name val="Times New Roman"/>
      <charset val="204"/>
    </font>
    <font>
      <i/>
      <sz val="10"/>
      <name val="Times New Roman"/>
      <charset val="204"/>
    </font>
    <font>
      <b/>
      <i/>
      <sz val="10"/>
      <color indexed="8"/>
      <name val="Times New Roman"/>
      <charset val="204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8"/>
      <color theme="1"/>
      <name val="Calibri"/>
      <charset val="20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sz val="8"/>
      <name val="Arial Cyr"/>
      <charset val="204"/>
    </font>
    <font>
      <b/>
      <sz val="9"/>
      <name val="Tahoma"/>
      <charset val="204"/>
    </font>
    <font>
      <sz val="9"/>
      <name val="Tahoma"/>
      <charset val="204"/>
    </font>
  </fonts>
  <fills count="4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884029663991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0" tint="-0.14990691854609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83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indexed="8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7">
    <xf numFmtId="0" fontId="0" fillId="0" borderId="0"/>
    <xf numFmtId="0" fontId="51" fillId="13" borderId="0" applyNumberFormat="0" applyBorder="0" applyAlignment="0" applyProtection="0">
      <alignment vertical="center"/>
    </xf>
    <xf numFmtId="43" fontId="34" fillId="0" borderId="0" applyFont="0" applyFill="0" applyBorder="0" applyAlignment="0" applyProtection="0"/>
    <xf numFmtId="41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/>
    <xf numFmtId="0" fontId="53" fillId="0" borderId="0" applyNumberFormat="0" applyFill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7" fillId="19" borderId="77" applyNumberFormat="0" applyAlignment="0" applyProtection="0">
      <alignment vertical="center"/>
    </xf>
    <xf numFmtId="0" fontId="55" fillId="0" borderId="76" applyNumberFormat="0" applyFill="0" applyAlignment="0" applyProtection="0">
      <alignment vertical="center"/>
    </xf>
    <xf numFmtId="0" fontId="0" fillId="20" borderId="78" applyNumberFormat="0" applyFont="0" applyAlignment="0" applyProtection="0">
      <alignment vertical="center"/>
    </xf>
    <xf numFmtId="0" fontId="51" fillId="15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1" fillId="0" borderId="0"/>
    <xf numFmtId="0" fontId="62" fillId="0" borderId="0" applyNumberFormat="0" applyFill="0" applyBorder="0" applyAlignment="0" applyProtection="0">
      <alignment vertical="center"/>
    </xf>
    <xf numFmtId="177" fontId="16" fillId="0" borderId="0" applyFont="0" applyFill="0" applyBorder="0" applyAlignment="0" applyProtection="0"/>
    <xf numFmtId="0" fontId="63" fillId="0" borderId="76" applyNumberFormat="0" applyFill="0" applyAlignment="0" applyProtection="0">
      <alignment vertical="center"/>
    </xf>
    <xf numFmtId="0" fontId="64" fillId="0" borderId="80" applyNumberFormat="0" applyFill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7" fillId="30" borderId="75" applyNumberFormat="0" applyAlignment="0" applyProtection="0">
      <alignment vertical="center"/>
    </xf>
    <xf numFmtId="0" fontId="52" fillId="32" borderId="0" applyNumberFormat="0" applyBorder="0" applyAlignment="0" applyProtection="0">
      <alignment vertical="center"/>
    </xf>
    <xf numFmtId="0" fontId="66" fillId="29" borderId="0" applyNumberFormat="0" applyBorder="0" applyAlignment="0" applyProtection="0">
      <alignment vertical="center"/>
    </xf>
    <xf numFmtId="0" fontId="69" fillId="16" borderId="82" applyNumberFormat="0" applyAlignment="0" applyProtection="0">
      <alignment vertical="center"/>
    </xf>
    <xf numFmtId="0" fontId="51" fillId="21" borderId="0" applyNumberFormat="0" applyBorder="0" applyAlignment="0" applyProtection="0">
      <alignment vertical="center"/>
    </xf>
    <xf numFmtId="0" fontId="54" fillId="16" borderId="75" applyNumberFormat="0" applyAlignment="0" applyProtection="0">
      <alignment vertical="center"/>
    </xf>
    <xf numFmtId="0" fontId="58" fillId="0" borderId="79" applyNumberFormat="0" applyFill="0" applyAlignment="0" applyProtection="0">
      <alignment vertical="center"/>
    </xf>
    <xf numFmtId="0" fontId="65" fillId="0" borderId="81" applyNumberFormat="0" applyFill="0" applyAlignment="0" applyProtection="0">
      <alignment vertical="center"/>
    </xf>
    <xf numFmtId="0" fontId="68" fillId="33" borderId="0" applyNumberFormat="0" applyBorder="0" applyAlignment="0" applyProtection="0">
      <alignment vertical="center"/>
    </xf>
    <xf numFmtId="0" fontId="70" fillId="35" borderId="0" applyNumberFormat="0" applyBorder="0" applyAlignment="0" applyProtection="0">
      <alignment vertical="center"/>
    </xf>
    <xf numFmtId="0" fontId="52" fillId="25" borderId="0" applyNumberFormat="0" applyBorder="0" applyAlignment="0" applyProtection="0">
      <alignment vertical="center"/>
    </xf>
    <xf numFmtId="0" fontId="51" fillId="37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16" fillId="0" borderId="0"/>
    <xf numFmtId="0" fontId="52" fillId="40" borderId="0" applyNumberFormat="0" applyBorder="0" applyAlignment="0" applyProtection="0">
      <alignment vertical="center"/>
    </xf>
    <xf numFmtId="0" fontId="51" fillId="12" borderId="0" applyNumberFormat="0" applyBorder="0" applyAlignment="0" applyProtection="0">
      <alignment vertical="center"/>
    </xf>
    <xf numFmtId="0" fontId="51" fillId="34" borderId="0" applyNumberFormat="0" applyBorder="0" applyAlignment="0" applyProtection="0">
      <alignment vertical="center"/>
    </xf>
    <xf numFmtId="0" fontId="52" fillId="27" borderId="0" applyNumberFormat="0" applyBorder="0" applyAlignment="0" applyProtection="0">
      <alignment vertical="center"/>
    </xf>
    <xf numFmtId="0" fontId="4" fillId="0" borderId="0"/>
    <xf numFmtId="0" fontId="52" fillId="31" borderId="0" applyNumberFormat="0" applyBorder="0" applyAlignment="0" applyProtection="0">
      <alignment vertical="center"/>
    </xf>
    <xf numFmtId="0" fontId="51" fillId="38" borderId="0" applyNumberFormat="0" applyBorder="0" applyAlignment="0" applyProtection="0">
      <alignment vertical="center"/>
    </xf>
    <xf numFmtId="0" fontId="52" fillId="22" borderId="0" applyNumberFormat="0" applyBorder="0" applyAlignment="0" applyProtection="0">
      <alignment vertical="center"/>
    </xf>
    <xf numFmtId="0" fontId="51" fillId="26" borderId="0" applyNumberFormat="0" applyBorder="0" applyAlignment="0" applyProtection="0">
      <alignment vertical="center"/>
    </xf>
    <xf numFmtId="0" fontId="51" fillId="36" borderId="0" applyNumberFormat="0" applyBorder="0" applyAlignment="0" applyProtection="0">
      <alignment vertical="center"/>
    </xf>
    <xf numFmtId="0" fontId="52" fillId="18" borderId="0" applyNumberFormat="0" applyBorder="0" applyAlignment="0" applyProtection="0">
      <alignment vertical="center"/>
    </xf>
    <xf numFmtId="0" fontId="51" fillId="28" borderId="0" applyNumberFormat="0" applyBorder="0" applyAlignment="0" applyProtection="0">
      <alignment vertical="center"/>
    </xf>
    <xf numFmtId="0" fontId="52" fillId="14" borderId="0" applyNumberFormat="0" applyBorder="0" applyAlignment="0" applyProtection="0">
      <alignment vertical="center"/>
    </xf>
    <xf numFmtId="0" fontId="52" fillId="42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2" fillId="41" borderId="0" applyNumberFormat="0" applyBorder="0" applyAlignment="0" applyProtection="0">
      <alignment vertical="center"/>
    </xf>
    <xf numFmtId="0" fontId="71" fillId="0" borderId="0"/>
    <xf numFmtId="0" fontId="16" fillId="0" borderId="0"/>
    <xf numFmtId="179" fontId="4" fillId="0" borderId="0" applyFont="0" applyFill="0" applyBorder="0" applyAlignment="0" applyProtection="0"/>
  </cellStyleXfs>
  <cellXfs count="72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80" fontId="3" fillId="0" borderId="6" xfId="2" applyNumberFormat="1" applyFont="1" applyFill="1" applyBorder="1" applyAlignment="1" applyProtection="1"/>
    <xf numFmtId="180" fontId="2" fillId="0" borderId="6" xfId="2" applyNumberFormat="1" applyFont="1" applyFill="1" applyBorder="1" applyAlignment="1" applyProtection="1"/>
    <xf numFmtId="181" fontId="3" fillId="0" borderId="6" xfId="2" applyNumberFormat="1" applyFont="1" applyFill="1" applyBorder="1" applyAlignment="1" applyProtection="1"/>
    <xf numFmtId="182" fontId="3" fillId="0" borderId="6" xfId="2" applyNumberFormat="1" applyFont="1" applyFill="1" applyBorder="1" applyAlignment="1" applyProtection="1"/>
    <xf numFmtId="180" fontId="3" fillId="0" borderId="7" xfId="2" applyNumberFormat="1" applyFont="1" applyFill="1" applyBorder="1" applyAlignment="1" applyProtection="1"/>
    <xf numFmtId="180" fontId="2" fillId="0" borderId="7" xfId="2" applyNumberFormat="1" applyFont="1" applyFill="1" applyBorder="1" applyAlignment="1" applyProtection="1"/>
    <xf numFmtId="181" fontId="3" fillId="0" borderId="7" xfId="2" applyNumberFormat="1" applyFont="1" applyFill="1" applyBorder="1" applyAlignment="1" applyProtection="1"/>
    <xf numFmtId="180" fontId="3" fillId="0" borderId="8" xfId="2" applyNumberFormat="1" applyFont="1" applyFill="1" applyBorder="1" applyAlignment="1" applyProtection="1"/>
    <xf numFmtId="180" fontId="2" fillId="0" borderId="9" xfId="2" applyNumberFormat="1" applyFont="1" applyFill="1" applyBorder="1" applyAlignment="1" applyProtection="1">
      <alignment wrapText="1"/>
    </xf>
    <xf numFmtId="181" fontId="3" fillId="0" borderId="9" xfId="2" applyNumberFormat="1" applyFont="1" applyFill="1" applyBorder="1" applyAlignment="1" applyProtection="1"/>
    <xf numFmtId="182" fontId="3" fillId="0" borderId="9" xfId="2" applyNumberFormat="1" applyFont="1" applyFill="1" applyBorder="1" applyAlignment="1" applyProtection="1"/>
    <xf numFmtId="0" fontId="4" fillId="0" borderId="0" xfId="42"/>
    <xf numFmtId="0" fontId="5" fillId="0" borderId="0" xfId="42" applyFont="1" applyAlignment="1">
      <alignment horizontal="center"/>
    </xf>
    <xf numFmtId="0" fontId="6" fillId="0" borderId="0" xfId="42" applyFont="1" applyAlignment="1">
      <alignment horizontal="center"/>
    </xf>
    <xf numFmtId="0" fontId="5" fillId="0" borderId="0" xfId="42" applyFont="1" applyAlignment="1">
      <alignment horizontal="center" vertical="center" wrapText="1"/>
    </xf>
    <xf numFmtId="0" fontId="6" fillId="0" borderId="0" xfId="42" applyFont="1" applyAlignment="1">
      <alignment horizontal="center" vertical="center" wrapText="1"/>
    </xf>
    <xf numFmtId="0" fontId="4" fillId="0" borderId="0" xfId="42" applyAlignment="1">
      <alignment horizontal="center"/>
    </xf>
    <xf numFmtId="0" fontId="7" fillId="0" borderId="0" xfId="42" applyFont="1" applyAlignment="1">
      <alignment horizontal="center"/>
    </xf>
    <xf numFmtId="0" fontId="7" fillId="0" borderId="10" xfId="42" applyFont="1" applyBorder="1" applyAlignment="1">
      <alignment horizontal="center" vertical="top" wrapText="1"/>
    </xf>
    <xf numFmtId="36" fontId="7" fillId="0" borderId="10" xfId="42" applyNumberFormat="1" applyFont="1" applyBorder="1" applyAlignment="1">
      <alignment horizontal="center" vertical="top" wrapText="1"/>
    </xf>
    <xf numFmtId="0" fontId="7" fillId="0" borderId="10" xfId="42" applyFont="1" applyBorder="1" applyAlignment="1">
      <alignment horizontal="justify" vertical="top" wrapText="1"/>
    </xf>
    <xf numFmtId="0" fontId="7" fillId="0" borderId="10" xfId="42" applyFont="1" applyBorder="1" applyAlignment="1">
      <alignment vertical="top" wrapText="1"/>
    </xf>
    <xf numFmtId="0" fontId="8" fillId="0" borderId="0" xfId="7" applyFont="1"/>
    <xf numFmtId="0" fontId="8" fillId="0" borderId="0" xfId="7" applyFont="1" applyAlignment="1">
      <alignment wrapText="1"/>
    </xf>
    <xf numFmtId="0" fontId="8" fillId="0" borderId="0" xfId="7" applyFont="1" applyAlignment="1">
      <alignment horizontal="left"/>
    </xf>
    <xf numFmtId="0" fontId="8" fillId="0" borderId="0" xfId="7" applyFont="1" applyAlignment="1">
      <alignment horizontal="left" wrapText="1"/>
    </xf>
    <xf numFmtId="0" fontId="9" fillId="0" borderId="0" xfId="42" applyFont="1" applyAlignment="1">
      <alignment horizontal="center" wrapText="1"/>
    </xf>
    <xf numFmtId="0" fontId="7" fillId="0" borderId="0" xfId="42" applyFont="1" applyAlignment="1">
      <alignment horizontal="center" wrapText="1"/>
    </xf>
    <xf numFmtId="0" fontId="9" fillId="0" borderId="0" xfId="42" applyFont="1" applyAlignment="1">
      <alignment horizontal="center"/>
    </xf>
    <xf numFmtId="0" fontId="7" fillId="0" borderId="0" xfId="42" applyFont="1" applyAlignment="1">
      <alignment horizontal="left" vertical="top" wrapText="1"/>
    </xf>
    <xf numFmtId="0" fontId="7" fillId="0" borderId="11" xfId="42" applyFont="1" applyBorder="1" applyAlignment="1">
      <alignment horizontal="right"/>
    </xf>
    <xf numFmtId="0" fontId="7" fillId="0" borderId="10" xfId="42" applyFont="1" applyBorder="1" applyAlignment="1">
      <alignment horizontal="center" vertical="center" wrapText="1"/>
    </xf>
    <xf numFmtId="0" fontId="7" fillId="0" borderId="10" xfId="42" applyFont="1" applyBorder="1" applyAlignment="1">
      <alignment horizontal="center" wrapText="1"/>
    </xf>
    <xf numFmtId="0" fontId="9" fillId="0" borderId="10" xfId="42" applyFont="1" applyBorder="1" applyAlignment="1">
      <alignment horizontal="justify" vertical="top" wrapText="1"/>
    </xf>
    <xf numFmtId="0" fontId="9" fillId="0" borderId="10" xfId="42" applyFont="1" applyBorder="1" applyAlignment="1">
      <alignment horizontal="center" wrapText="1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  <xf numFmtId="0" fontId="11" fillId="0" borderId="0" xfId="0" applyFont="1" applyAlignment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83" fontId="11" fillId="0" borderId="10" xfId="0" applyNumberFormat="1" applyFont="1" applyBorder="1" applyAlignment="1">
      <alignment horizontal="center" vertical="center" wrapText="1"/>
    </xf>
    <xf numFmtId="3" fontId="8" fillId="0" borderId="10" xfId="0" applyNumberFormat="1" applyFont="1" applyBorder="1" applyAlignment="1">
      <alignment horizontal="center" vertical="top" wrapText="1"/>
    </xf>
    <xf numFmtId="0" fontId="8" fillId="0" borderId="10" xfId="0" applyFont="1" applyBorder="1" applyAlignment="1">
      <alignment wrapText="1"/>
    </xf>
    <xf numFmtId="184" fontId="8" fillId="0" borderId="10" xfId="0" applyNumberFormat="1" applyFont="1" applyBorder="1" applyAlignment="1">
      <alignment horizontal="center" vertical="center" wrapText="1"/>
    </xf>
    <xf numFmtId="185" fontId="8" fillId="0" borderId="10" xfId="0" applyNumberFormat="1" applyFont="1" applyBorder="1" applyAlignment="1">
      <alignment horizontal="center" vertical="center" wrapText="1"/>
    </xf>
    <xf numFmtId="186" fontId="8" fillId="0" borderId="10" xfId="0" applyNumberFormat="1" applyFont="1" applyBorder="1" applyAlignment="1">
      <alignment horizontal="center" vertical="center" wrapText="1"/>
    </xf>
    <xf numFmtId="183" fontId="8" fillId="0" borderId="10" xfId="0" applyNumberFormat="1" applyFont="1" applyBorder="1" applyAlignment="1">
      <alignment horizontal="center" vertical="center" wrapText="1"/>
    </xf>
    <xf numFmtId="183" fontId="0" fillId="0" borderId="0" xfId="0" applyNumberFormat="1" applyAlignment="1">
      <alignment wrapText="1"/>
    </xf>
    <xf numFmtId="0" fontId="8" fillId="0" borderId="0" xfId="0" applyFont="1"/>
    <xf numFmtId="0" fontId="12" fillId="0" borderId="0" xfId="0" applyFont="1"/>
    <xf numFmtId="0" fontId="10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top" wrapText="1"/>
    </xf>
    <xf numFmtId="0" fontId="0" fillId="0" borderId="0" xfId="0" applyAlignment="1">
      <alignment vertical="center" wrapText="1"/>
    </xf>
    <xf numFmtId="0" fontId="13" fillId="0" borderId="0" xfId="0" applyFont="1"/>
    <xf numFmtId="0" fontId="14" fillId="0" borderId="0" xfId="0" applyFont="1"/>
    <xf numFmtId="0" fontId="13" fillId="0" borderId="10" xfId="0" applyFont="1" applyBorder="1"/>
    <xf numFmtId="0" fontId="13" fillId="0" borderId="10" xfId="0" applyFont="1" applyBorder="1" applyAlignment="1">
      <alignment wrapText="1"/>
    </xf>
    <xf numFmtId="187" fontId="13" fillId="0" borderId="10" xfId="0" applyNumberFormat="1" applyFont="1" applyBorder="1"/>
    <xf numFmtId="0" fontId="15" fillId="0" borderId="0" xfId="37" applyFont="1"/>
    <xf numFmtId="0" fontId="16" fillId="2" borderId="0" xfId="37" applyFill="1"/>
    <xf numFmtId="0" fontId="16" fillId="0" borderId="0" xfId="37"/>
    <xf numFmtId="0" fontId="17" fillId="0" borderId="0" xfId="37" applyFont="1" applyProtection="1">
      <protection hidden="1"/>
    </xf>
    <xf numFmtId="0" fontId="15" fillId="0" borderId="0" xfId="37" applyFont="1" applyProtection="1">
      <protection hidden="1"/>
    </xf>
    <xf numFmtId="0" fontId="15" fillId="0" borderId="0" xfId="37" applyFont="1" applyAlignment="1" applyProtection="1">
      <alignment horizontal="left" vertical="center"/>
      <protection hidden="1"/>
    </xf>
    <xf numFmtId="0" fontId="16" fillId="0" borderId="0" xfId="37" applyAlignment="1" applyProtection="1">
      <alignment horizontal="centerContinuous" vertical="center"/>
      <protection hidden="1"/>
    </xf>
    <xf numFmtId="0" fontId="9" fillId="0" borderId="0" xfId="37" applyFont="1" applyAlignment="1" applyProtection="1">
      <alignment horizontal="centerContinuous"/>
      <protection hidden="1"/>
    </xf>
    <xf numFmtId="0" fontId="15" fillId="0" borderId="0" xfId="37" applyFont="1" applyAlignment="1" applyProtection="1">
      <alignment horizontal="centerContinuous"/>
      <protection hidden="1"/>
    </xf>
    <xf numFmtId="0" fontId="16" fillId="0" borderId="0" xfId="37" applyAlignment="1" applyProtection="1">
      <alignment horizontal="centerContinuous"/>
      <protection hidden="1"/>
    </xf>
    <xf numFmtId="0" fontId="9" fillId="0" borderId="0" xfId="37" applyFont="1" applyAlignment="1" applyProtection="1">
      <alignment horizontal="centerContinuous" vertical="center"/>
      <protection hidden="1"/>
    </xf>
    <xf numFmtId="0" fontId="15" fillId="0" borderId="0" xfId="37" applyFont="1" applyAlignment="1" applyProtection="1">
      <alignment horizontal="centerContinuous" vertical="center"/>
      <protection hidden="1"/>
    </xf>
    <xf numFmtId="0" fontId="18" fillId="0" borderId="0" xfId="37" applyFont="1" applyAlignment="1" applyProtection="1">
      <alignment horizontal="centerContinuous" vertical="center"/>
      <protection hidden="1"/>
    </xf>
    <xf numFmtId="0" fontId="17" fillId="0" borderId="17" xfId="37" applyFont="1" applyBorder="1" applyProtection="1">
      <protection hidden="1"/>
    </xf>
    <xf numFmtId="0" fontId="17" fillId="0" borderId="18" xfId="37" applyFont="1" applyBorder="1" applyAlignment="1" applyProtection="1">
      <alignment horizontal="center" vertical="center" wrapText="1"/>
      <protection hidden="1"/>
    </xf>
    <xf numFmtId="0" fontId="19" fillId="0" borderId="17" xfId="37" applyFont="1" applyBorder="1" applyAlignment="1" applyProtection="1">
      <alignment horizontal="center" vertical="center"/>
      <protection hidden="1"/>
    </xf>
    <xf numFmtId="0" fontId="19" fillId="0" borderId="18" xfId="37" applyFont="1" applyBorder="1" applyAlignment="1" applyProtection="1">
      <alignment horizontal="center" vertical="center"/>
      <protection hidden="1"/>
    </xf>
    <xf numFmtId="0" fontId="20" fillId="0" borderId="17" xfId="37" applyFont="1" applyBorder="1" applyProtection="1">
      <protection hidden="1"/>
    </xf>
    <xf numFmtId="188" fontId="7" fillId="0" borderId="19" xfId="37" applyNumberFormat="1" applyFont="1" applyBorder="1" applyAlignment="1" applyProtection="1">
      <alignment horizontal="left" vertical="center" wrapText="1"/>
      <protection hidden="1"/>
    </xf>
    <xf numFmtId="186" fontId="7" fillId="0" borderId="14" xfId="37" applyNumberFormat="1" applyFont="1" applyBorder="1" applyAlignment="1" applyProtection="1">
      <alignment horizontal="left" vertical="center" wrapText="1"/>
      <protection hidden="1"/>
    </xf>
    <xf numFmtId="185" fontId="9" fillId="0" borderId="19" xfId="37" applyNumberFormat="1" applyFont="1" applyBorder="1" applyAlignment="1" applyProtection="1">
      <alignment horizontal="left" vertical="center" wrapText="1"/>
      <protection hidden="1"/>
    </xf>
    <xf numFmtId="185" fontId="9" fillId="0" borderId="20" xfId="37" applyNumberFormat="1" applyFont="1" applyBorder="1" applyAlignment="1" applyProtection="1">
      <alignment horizontal="left" vertical="center" wrapText="1"/>
      <protection hidden="1"/>
    </xf>
    <xf numFmtId="188" fontId="7" fillId="0" borderId="20" xfId="37" applyNumberFormat="1" applyFont="1" applyBorder="1" applyAlignment="1" applyProtection="1">
      <alignment horizontal="left" vertical="center" wrapText="1"/>
      <protection hidden="1"/>
    </xf>
    <xf numFmtId="186" fontId="7" fillId="0" borderId="21" xfId="37" applyNumberFormat="1" applyFont="1" applyBorder="1" applyAlignment="1" applyProtection="1">
      <alignment horizontal="left" vertical="center" wrapText="1"/>
      <protection hidden="1"/>
    </xf>
    <xf numFmtId="185" fontId="9" fillId="0" borderId="22" xfId="37" applyNumberFormat="1" applyFont="1" applyBorder="1" applyAlignment="1" applyProtection="1">
      <alignment horizontal="left" vertical="center" wrapText="1"/>
      <protection hidden="1"/>
    </xf>
    <xf numFmtId="185" fontId="21" fillId="0" borderId="23" xfId="37" applyNumberFormat="1" applyFont="1" applyBorder="1" applyAlignment="1" applyProtection="1">
      <alignment horizontal="left" vertical="center" wrapText="1"/>
      <protection hidden="1"/>
    </xf>
    <xf numFmtId="185" fontId="7" fillId="0" borderId="0" xfId="37" applyNumberFormat="1" applyFont="1" applyAlignment="1" applyProtection="1">
      <alignment horizontal="left" vertical="center" wrapText="1"/>
      <protection hidden="1"/>
    </xf>
    <xf numFmtId="185" fontId="7" fillId="0" borderId="20" xfId="37" applyNumberFormat="1" applyFont="1" applyBorder="1" applyAlignment="1" applyProtection="1">
      <alignment horizontal="left" vertical="center" wrapText="1"/>
      <protection hidden="1"/>
    </xf>
    <xf numFmtId="188" fontId="9" fillId="0" borderId="20" xfId="37" applyNumberFormat="1" applyFont="1" applyBorder="1" applyAlignment="1" applyProtection="1">
      <alignment horizontal="left" vertical="center" wrapText="1"/>
      <protection hidden="1"/>
    </xf>
    <xf numFmtId="188" fontId="7" fillId="0" borderId="21" xfId="37" applyNumberFormat="1" applyFont="1" applyBorder="1" applyAlignment="1" applyProtection="1">
      <alignment horizontal="left" vertical="center" wrapText="1"/>
      <protection hidden="1"/>
    </xf>
    <xf numFmtId="186" fontId="9" fillId="2" borderId="24" xfId="37" applyNumberFormat="1" applyFont="1" applyFill="1" applyBorder="1" applyAlignment="1" applyProtection="1">
      <alignment horizontal="left" vertical="center" wrapText="1"/>
      <protection hidden="1"/>
    </xf>
    <xf numFmtId="186" fontId="7" fillId="2" borderId="24" xfId="37" applyNumberFormat="1" applyFont="1" applyFill="1" applyBorder="1" applyAlignment="1" applyProtection="1">
      <alignment horizontal="left" vertical="center" wrapText="1"/>
      <protection hidden="1"/>
    </xf>
    <xf numFmtId="186" fontId="7" fillId="0" borderId="24" xfId="37" applyNumberFormat="1" applyFont="1" applyBorder="1" applyAlignment="1" applyProtection="1">
      <alignment horizontal="left" vertical="center" wrapText="1"/>
      <protection hidden="1"/>
    </xf>
    <xf numFmtId="188" fontId="7" fillId="0" borderId="25" xfId="37" applyNumberFormat="1" applyFont="1" applyBorder="1" applyAlignment="1" applyProtection="1">
      <alignment horizontal="left" vertical="center" wrapText="1"/>
      <protection hidden="1"/>
    </xf>
    <xf numFmtId="186" fontId="7" fillId="0" borderId="11" xfId="37" applyNumberFormat="1" applyFont="1" applyBorder="1" applyAlignment="1" applyProtection="1">
      <alignment horizontal="left" vertical="center" wrapText="1"/>
      <protection hidden="1"/>
    </xf>
    <xf numFmtId="185" fontId="9" fillId="0" borderId="25" xfId="37" applyNumberFormat="1" applyFont="1" applyBorder="1" applyAlignment="1" applyProtection="1">
      <alignment horizontal="left" vertical="center" wrapText="1"/>
      <protection hidden="1"/>
    </xf>
    <xf numFmtId="185" fontId="9" fillId="0" borderId="26" xfId="37" applyNumberFormat="1" applyFont="1" applyBorder="1" applyAlignment="1" applyProtection="1">
      <alignment horizontal="left" vertical="center" wrapText="1"/>
      <protection hidden="1"/>
    </xf>
    <xf numFmtId="185" fontId="9" fillId="0" borderId="27" xfId="37" applyNumberFormat="1" applyFont="1" applyBorder="1" applyAlignment="1" applyProtection="1">
      <alignment horizontal="left" vertical="center" wrapText="1"/>
      <protection hidden="1"/>
    </xf>
    <xf numFmtId="185" fontId="21" fillId="0" borderId="19" xfId="37" applyNumberFormat="1" applyFont="1" applyBorder="1" applyAlignment="1" applyProtection="1">
      <alignment horizontal="left" vertical="center" wrapText="1"/>
      <protection hidden="1"/>
    </xf>
    <xf numFmtId="185" fontId="21" fillId="0" borderId="20" xfId="37" applyNumberFormat="1" applyFont="1" applyBorder="1" applyAlignment="1" applyProtection="1">
      <alignment horizontal="left" vertical="center" wrapText="1"/>
      <protection hidden="1"/>
    </xf>
    <xf numFmtId="185" fontId="9" fillId="0" borderId="28" xfId="37" applyNumberFormat="1" applyFont="1" applyBorder="1" applyAlignment="1" applyProtection="1">
      <alignment horizontal="left" vertical="center" wrapText="1"/>
      <protection hidden="1"/>
    </xf>
    <xf numFmtId="185" fontId="21" fillId="0" borderId="27" xfId="37" applyNumberFormat="1" applyFont="1" applyBorder="1" applyAlignment="1" applyProtection="1">
      <alignment horizontal="left" vertical="center" wrapText="1"/>
      <protection hidden="1"/>
    </xf>
    <xf numFmtId="185" fontId="7" fillId="0" borderId="19" xfId="37" applyNumberFormat="1" applyFont="1" applyBorder="1" applyAlignment="1" applyProtection="1">
      <alignment horizontal="left" vertical="center" wrapText="1"/>
      <protection hidden="1"/>
    </xf>
    <xf numFmtId="185" fontId="9" fillId="0" borderId="29" xfId="37" applyNumberFormat="1" applyFont="1" applyBorder="1" applyAlignment="1" applyProtection="1">
      <alignment horizontal="left" vertical="center" wrapText="1"/>
      <protection hidden="1"/>
    </xf>
    <xf numFmtId="185" fontId="21" fillId="0" borderId="30" xfId="37" applyNumberFormat="1" applyFont="1" applyBorder="1" applyAlignment="1" applyProtection="1">
      <alignment horizontal="left" vertical="center" wrapText="1"/>
      <protection hidden="1"/>
    </xf>
    <xf numFmtId="185" fontId="21" fillId="0" borderId="25" xfId="37" applyNumberFormat="1" applyFont="1" applyBorder="1" applyAlignment="1" applyProtection="1">
      <alignment horizontal="left" vertical="center" wrapText="1"/>
      <protection hidden="1"/>
    </xf>
    <xf numFmtId="185" fontId="21" fillId="0" borderId="26" xfId="37" applyNumberFormat="1" applyFont="1" applyBorder="1" applyAlignment="1" applyProtection="1">
      <alignment horizontal="left" vertical="center" wrapText="1"/>
      <protection hidden="1"/>
    </xf>
    <xf numFmtId="185" fontId="7" fillId="0" borderId="25" xfId="37" applyNumberFormat="1" applyFont="1" applyBorder="1" applyAlignment="1" applyProtection="1">
      <alignment horizontal="left" vertical="center" wrapText="1"/>
      <protection hidden="1"/>
    </xf>
    <xf numFmtId="185" fontId="7" fillId="0" borderId="26" xfId="37" applyNumberFormat="1" applyFont="1" applyBorder="1" applyAlignment="1" applyProtection="1">
      <alignment horizontal="left" vertical="center" wrapText="1"/>
      <protection hidden="1"/>
    </xf>
    <xf numFmtId="185" fontId="21" fillId="0" borderId="22" xfId="37" applyNumberFormat="1" applyFont="1" applyBorder="1" applyAlignment="1" applyProtection="1">
      <alignment horizontal="left" vertical="center" wrapText="1"/>
      <protection hidden="1"/>
    </xf>
    <xf numFmtId="0" fontId="16" fillId="0" borderId="0" xfId="37" applyProtection="1">
      <protection hidden="1"/>
    </xf>
    <xf numFmtId="0" fontId="20" fillId="0" borderId="0" xfId="37" applyFont="1" applyProtection="1">
      <protection hidden="1"/>
    </xf>
    <xf numFmtId="0" fontId="22" fillId="0" borderId="0" xfId="37" applyFont="1" applyAlignment="1" applyProtection="1">
      <alignment horizontal="centerContinuous" vertical="top"/>
      <protection hidden="1"/>
    </xf>
    <xf numFmtId="0" fontId="17" fillId="0" borderId="31" xfId="37" applyFont="1" applyBorder="1" applyAlignment="1" applyProtection="1">
      <alignment horizontal="center" vertical="center" wrapText="1"/>
      <protection hidden="1"/>
    </xf>
    <xf numFmtId="0" fontId="18" fillId="0" borderId="18" xfId="37" applyFont="1" applyBorder="1" applyAlignment="1" applyProtection="1">
      <alignment horizontal="center" vertical="center" wrapText="1"/>
      <protection hidden="1"/>
    </xf>
    <xf numFmtId="0" fontId="18" fillId="0" borderId="32" xfId="37" applyFont="1" applyBorder="1" applyAlignment="1" applyProtection="1">
      <alignment horizontal="centerContinuous" vertical="center" wrapText="1"/>
      <protection hidden="1"/>
    </xf>
    <xf numFmtId="0" fontId="18" fillId="0" borderId="31" xfId="37" applyFont="1" applyBorder="1" applyAlignment="1" applyProtection="1">
      <alignment horizontal="centerContinuous" vertical="center" wrapText="1"/>
      <protection hidden="1"/>
    </xf>
    <xf numFmtId="0" fontId="19" fillId="0" borderId="31" xfId="37" applyFont="1" applyBorder="1" applyAlignment="1" applyProtection="1">
      <alignment horizontal="center" vertical="center"/>
      <protection hidden="1"/>
    </xf>
    <xf numFmtId="0" fontId="18" fillId="0" borderId="18" xfId="37" applyFont="1" applyBorder="1" applyAlignment="1" applyProtection="1">
      <alignment horizontal="center" vertical="center"/>
      <protection hidden="1"/>
    </xf>
    <xf numFmtId="0" fontId="18" fillId="0" borderId="32" xfId="37" applyFont="1" applyBorder="1" applyAlignment="1" applyProtection="1">
      <alignment horizontal="center" vertical="center"/>
      <protection hidden="1"/>
    </xf>
    <xf numFmtId="0" fontId="18" fillId="0" borderId="31" xfId="37" applyFont="1" applyBorder="1" applyAlignment="1" applyProtection="1">
      <alignment horizontal="center" vertical="center"/>
      <protection hidden="1"/>
    </xf>
    <xf numFmtId="185" fontId="7" fillId="0" borderId="14" xfId="37" applyNumberFormat="1" applyFont="1" applyBorder="1" applyAlignment="1" applyProtection="1">
      <alignment horizontal="center" vertical="center"/>
      <protection hidden="1"/>
    </xf>
    <xf numFmtId="184" fontId="9" fillId="0" borderId="10" xfId="37" applyNumberFormat="1" applyFont="1" applyBorder="1" applyAlignment="1" applyProtection="1">
      <alignment horizontal="center" vertical="center"/>
      <protection hidden="1"/>
    </xf>
    <xf numFmtId="184" fontId="7" fillId="0" borderId="10" xfId="37" applyNumberFormat="1" applyFont="1" applyBorder="1" applyAlignment="1" applyProtection="1">
      <alignment horizontal="center" vertical="center"/>
      <protection hidden="1"/>
    </xf>
    <xf numFmtId="184" fontId="21" fillId="0" borderId="10" xfId="37" applyNumberFormat="1" applyFont="1" applyBorder="1" applyAlignment="1" applyProtection="1">
      <alignment horizontal="center" vertical="center"/>
      <protection hidden="1"/>
    </xf>
    <xf numFmtId="185" fontId="7" fillId="0" borderId="24" xfId="37" applyNumberFormat="1" applyFont="1" applyBorder="1" applyAlignment="1" applyProtection="1">
      <alignment horizontal="left" vertical="center" wrapText="1"/>
      <protection hidden="1"/>
    </xf>
    <xf numFmtId="0" fontId="7" fillId="0" borderId="0" xfId="37" applyFont="1" applyAlignment="1" applyProtection="1">
      <alignment horizontal="left"/>
      <protection hidden="1"/>
    </xf>
    <xf numFmtId="0" fontId="20" fillId="0" borderId="0" xfId="37" applyFont="1" applyAlignment="1" applyProtection="1">
      <alignment horizontal="centerContinuous"/>
      <protection hidden="1"/>
    </xf>
    <xf numFmtId="0" fontId="22" fillId="0" borderId="0" xfId="37" applyFont="1" applyAlignment="1" applyProtection="1">
      <alignment horizontal="centerContinuous"/>
      <protection hidden="1"/>
    </xf>
    <xf numFmtId="0" fontId="18" fillId="0" borderId="18" xfId="37" applyFont="1" applyBorder="1" applyAlignment="1" applyProtection="1">
      <alignment horizontal="centerContinuous" vertical="center" wrapText="1"/>
      <protection hidden="1"/>
    </xf>
    <xf numFmtId="1" fontId="9" fillId="0" borderId="10" xfId="37" applyNumberFormat="1" applyFont="1" applyBorder="1" applyAlignment="1" applyProtection="1">
      <alignment horizontal="center" vertical="center"/>
      <protection hidden="1"/>
    </xf>
    <xf numFmtId="189" fontId="9" fillId="0" borderId="10" xfId="37" applyNumberFormat="1" applyFont="1" applyBorder="1" applyAlignment="1" applyProtection="1">
      <alignment horizontal="center" vertical="center"/>
      <protection hidden="1"/>
    </xf>
    <xf numFmtId="186" fontId="9" fillId="0" borderId="10" xfId="37" applyNumberFormat="1" applyFont="1" applyBorder="1" applyAlignment="1" applyProtection="1">
      <alignment horizontal="center" vertical="center"/>
      <protection hidden="1"/>
    </xf>
    <xf numFmtId="186" fontId="7" fillId="0" borderId="10" xfId="37" applyNumberFormat="1" applyFont="1" applyBorder="1" applyAlignment="1" applyProtection="1">
      <alignment horizontal="center" vertical="center"/>
      <protection hidden="1"/>
    </xf>
    <xf numFmtId="190" fontId="9" fillId="0" borderId="10" xfId="37" applyNumberFormat="1" applyFont="1" applyBorder="1" applyAlignment="1" applyProtection="1">
      <alignment horizontal="right" vertical="center"/>
      <protection hidden="1"/>
    </xf>
    <xf numFmtId="1" fontId="7" fillId="0" borderId="10" xfId="37" applyNumberFormat="1" applyFont="1" applyBorder="1" applyAlignment="1" applyProtection="1">
      <alignment horizontal="center" vertical="center"/>
      <protection hidden="1"/>
    </xf>
    <xf numFmtId="189" fontId="7" fillId="0" borderId="10" xfId="37" applyNumberFormat="1" applyFont="1" applyBorder="1" applyAlignment="1" applyProtection="1">
      <alignment horizontal="center" vertical="center"/>
      <protection hidden="1"/>
    </xf>
    <xf numFmtId="190" fontId="7" fillId="0" borderId="10" xfId="37" applyNumberFormat="1" applyFont="1" applyBorder="1" applyAlignment="1" applyProtection="1">
      <alignment horizontal="right" vertical="center"/>
      <protection hidden="1"/>
    </xf>
    <xf numFmtId="190" fontId="7" fillId="3" borderId="10" xfId="37" applyNumberFormat="1" applyFont="1" applyFill="1" applyBorder="1" applyAlignment="1" applyProtection="1">
      <alignment horizontal="right" vertical="center"/>
      <protection hidden="1"/>
    </xf>
    <xf numFmtId="190" fontId="7" fillId="4" borderId="10" xfId="37" applyNumberFormat="1" applyFont="1" applyFill="1" applyBorder="1" applyAlignment="1" applyProtection="1">
      <alignment horizontal="right" vertical="center"/>
      <protection hidden="1"/>
    </xf>
    <xf numFmtId="1" fontId="21" fillId="0" borderId="10" xfId="37" applyNumberFormat="1" applyFont="1" applyBorder="1" applyAlignment="1" applyProtection="1">
      <alignment horizontal="center" vertical="center"/>
      <protection hidden="1"/>
    </xf>
    <xf numFmtId="189" fontId="21" fillId="0" borderId="10" xfId="37" applyNumberFormat="1" applyFont="1" applyBorder="1" applyAlignment="1" applyProtection="1">
      <alignment horizontal="center" vertical="center"/>
      <protection hidden="1"/>
    </xf>
    <xf numFmtId="186" fontId="21" fillId="0" borderId="10" xfId="37" applyNumberFormat="1" applyFont="1" applyBorder="1" applyAlignment="1" applyProtection="1">
      <alignment horizontal="center" vertical="center"/>
      <protection hidden="1"/>
    </xf>
    <xf numFmtId="190" fontId="21" fillId="0" borderId="10" xfId="37" applyNumberFormat="1" applyFont="1" applyBorder="1" applyAlignment="1" applyProtection="1">
      <alignment horizontal="right" vertical="center"/>
      <protection hidden="1"/>
    </xf>
    <xf numFmtId="0" fontId="15" fillId="0" borderId="0" xfId="37" applyFont="1" applyAlignment="1" applyProtection="1">
      <alignment horizontal="right"/>
      <protection hidden="1"/>
    </xf>
    <xf numFmtId="0" fontId="20" fillId="0" borderId="0" xfId="37" applyFont="1" applyAlignment="1" applyProtection="1">
      <alignment horizontal="right"/>
      <protection hidden="1"/>
    </xf>
    <xf numFmtId="0" fontId="8" fillId="0" borderId="0" xfId="37" applyFont="1" applyAlignment="1" applyProtection="1">
      <alignment horizontal="right" vertical="center"/>
      <protection hidden="1"/>
    </xf>
    <xf numFmtId="0" fontId="18" fillId="0" borderId="32" xfId="37" applyFont="1" applyBorder="1" applyAlignment="1" applyProtection="1">
      <alignment horizontal="center" vertical="center" wrapText="1"/>
      <protection hidden="1"/>
    </xf>
    <xf numFmtId="0" fontId="17" fillId="0" borderId="0" xfId="37" applyFont="1" applyAlignment="1" applyProtection="1">
      <alignment horizontal="center" vertical="center" wrapText="1"/>
      <protection hidden="1"/>
    </xf>
    <xf numFmtId="0" fontId="19" fillId="0" borderId="0" xfId="37" applyFont="1" applyAlignment="1" applyProtection="1">
      <alignment horizontal="center" vertical="center"/>
      <protection hidden="1"/>
    </xf>
    <xf numFmtId="190" fontId="9" fillId="0" borderId="33" xfId="37" applyNumberFormat="1" applyFont="1" applyBorder="1" applyAlignment="1" applyProtection="1">
      <alignment horizontal="right" vertical="center"/>
      <protection hidden="1"/>
    </xf>
    <xf numFmtId="0" fontId="20" fillId="0" borderId="0" xfId="37" applyFont="1" applyAlignment="1" applyProtection="1">
      <alignment horizontal="right" vertical="center"/>
      <protection hidden="1"/>
    </xf>
    <xf numFmtId="190" fontId="7" fillId="0" borderId="33" xfId="37" applyNumberFormat="1" applyFont="1" applyBorder="1" applyAlignment="1" applyProtection="1">
      <alignment horizontal="right" vertical="center"/>
      <protection hidden="1"/>
    </xf>
    <xf numFmtId="190" fontId="7" fillId="3" borderId="33" xfId="37" applyNumberFormat="1" applyFont="1" applyFill="1" applyBorder="1" applyAlignment="1" applyProtection="1">
      <alignment horizontal="right" vertical="center"/>
      <protection hidden="1"/>
    </xf>
    <xf numFmtId="190" fontId="7" fillId="4" borderId="33" xfId="37" applyNumberFormat="1" applyFont="1" applyFill="1" applyBorder="1" applyAlignment="1" applyProtection="1">
      <alignment horizontal="right" vertical="center"/>
      <protection hidden="1"/>
    </xf>
    <xf numFmtId="190" fontId="21" fillId="0" borderId="33" xfId="37" applyNumberFormat="1" applyFont="1" applyBorder="1" applyAlignment="1" applyProtection="1">
      <alignment horizontal="right" vertical="center"/>
      <protection hidden="1"/>
    </xf>
    <xf numFmtId="185" fontId="7" fillId="0" borderId="12" xfId="37" applyNumberFormat="1" applyFont="1" applyBorder="1" applyAlignment="1" applyProtection="1">
      <alignment horizontal="left" vertical="center" wrapText="1"/>
      <protection hidden="1"/>
    </xf>
    <xf numFmtId="185" fontId="21" fillId="0" borderId="29" xfId="37" applyNumberFormat="1" applyFont="1" applyBorder="1" applyAlignment="1" applyProtection="1">
      <alignment horizontal="left" vertical="center" wrapText="1"/>
      <protection hidden="1"/>
    </xf>
    <xf numFmtId="0" fontId="20" fillId="2" borderId="17" xfId="37" applyFont="1" applyFill="1" applyBorder="1" applyProtection="1">
      <protection hidden="1"/>
    </xf>
    <xf numFmtId="188" fontId="7" fillId="2" borderId="20" xfId="37" applyNumberFormat="1" applyFont="1" applyFill="1" applyBorder="1" applyAlignment="1" applyProtection="1">
      <alignment horizontal="left" vertical="center" wrapText="1"/>
      <protection hidden="1"/>
    </xf>
    <xf numFmtId="188" fontId="7" fillId="0" borderId="34" xfId="37" applyNumberFormat="1" applyFont="1" applyBorder="1" applyAlignment="1" applyProtection="1">
      <alignment horizontal="left" vertical="center" wrapText="1"/>
      <protection hidden="1"/>
    </xf>
    <xf numFmtId="186" fontId="7" fillId="0" borderId="35" xfId="37" applyNumberFormat="1" applyFont="1" applyBorder="1" applyAlignment="1" applyProtection="1">
      <alignment horizontal="left" vertical="center" wrapText="1"/>
      <protection hidden="1"/>
    </xf>
    <xf numFmtId="185" fontId="9" fillId="0" borderId="34" xfId="37" applyNumberFormat="1" applyFont="1" applyBorder="1" applyAlignment="1" applyProtection="1">
      <alignment horizontal="left" vertical="center" wrapText="1"/>
      <protection hidden="1"/>
    </xf>
    <xf numFmtId="0" fontId="23" fillId="0" borderId="36" xfId="37" applyFont="1" applyBorder="1" applyAlignment="1" applyProtection="1">
      <alignment horizontal="centerContinuous"/>
      <protection hidden="1"/>
    </xf>
    <xf numFmtId="0" fontId="7" fillId="0" borderId="37" xfId="37" applyFont="1" applyBorder="1" applyProtection="1">
      <protection hidden="1"/>
    </xf>
    <xf numFmtId="185" fontId="21" fillId="0" borderId="12" xfId="37" applyNumberFormat="1" applyFont="1" applyBorder="1" applyAlignment="1" applyProtection="1">
      <alignment horizontal="left" vertical="center" wrapText="1"/>
      <protection hidden="1"/>
    </xf>
    <xf numFmtId="185" fontId="7" fillId="0" borderId="10" xfId="37" applyNumberFormat="1" applyFont="1" applyBorder="1" applyAlignment="1" applyProtection="1">
      <alignment horizontal="left" vertical="center" wrapText="1"/>
      <protection hidden="1"/>
    </xf>
    <xf numFmtId="185" fontId="7" fillId="2" borderId="14" xfId="37" applyNumberFormat="1" applyFont="1" applyFill="1" applyBorder="1" applyAlignment="1" applyProtection="1">
      <alignment horizontal="center" vertical="center"/>
      <protection hidden="1"/>
    </xf>
    <xf numFmtId="184" fontId="7" fillId="2" borderId="10" xfId="37" applyNumberFormat="1" applyFont="1" applyFill="1" applyBorder="1" applyAlignment="1" applyProtection="1">
      <alignment horizontal="center" vertical="center"/>
      <protection hidden="1"/>
    </xf>
    <xf numFmtId="185" fontId="7" fillId="0" borderId="38" xfId="37" applyNumberFormat="1" applyFont="1" applyBorder="1" applyAlignment="1" applyProtection="1">
      <alignment horizontal="center" vertical="center"/>
      <protection hidden="1"/>
    </xf>
    <xf numFmtId="184" fontId="9" fillId="0" borderId="39" xfId="37" applyNumberFormat="1" applyFont="1" applyBorder="1" applyAlignment="1" applyProtection="1">
      <alignment horizontal="center" vertical="center"/>
      <protection hidden="1"/>
    </xf>
    <xf numFmtId="0" fontId="23" fillId="0" borderId="40" xfId="37" applyFont="1" applyBorder="1" applyAlignment="1" applyProtection="1">
      <alignment horizontal="centerContinuous"/>
      <protection hidden="1"/>
    </xf>
    <xf numFmtId="0" fontId="7" fillId="0" borderId="41" xfId="37" applyFont="1" applyBorder="1" applyAlignment="1" applyProtection="1">
      <alignment horizontal="centerContinuous"/>
      <protection hidden="1"/>
    </xf>
    <xf numFmtId="0" fontId="7" fillId="0" borderId="41" xfId="37" applyFont="1" applyBorder="1" applyProtection="1">
      <protection hidden="1"/>
    </xf>
    <xf numFmtId="177" fontId="7" fillId="0" borderId="42" xfId="37" applyNumberFormat="1" applyFont="1" applyBorder="1" applyProtection="1">
      <protection hidden="1"/>
    </xf>
    <xf numFmtId="177" fontId="7" fillId="0" borderId="0" xfId="37" applyNumberFormat="1" applyFont="1" applyProtection="1">
      <protection hidden="1"/>
    </xf>
    <xf numFmtId="0" fontId="7" fillId="0" borderId="43" xfId="37" applyFont="1" applyBorder="1" applyProtection="1">
      <protection hidden="1"/>
    </xf>
    <xf numFmtId="0" fontId="9" fillId="5" borderId="44" xfId="37" applyFont="1" applyFill="1" applyBorder="1" applyProtection="1">
      <protection hidden="1"/>
    </xf>
    <xf numFmtId="0" fontId="9" fillId="5" borderId="45" xfId="37" applyFont="1" applyFill="1" applyBorder="1" applyProtection="1">
      <protection hidden="1"/>
    </xf>
    <xf numFmtId="186" fontId="7" fillId="3" borderId="10" xfId="37" applyNumberFormat="1" applyFont="1" applyFill="1" applyBorder="1" applyAlignment="1" applyProtection="1">
      <alignment horizontal="center" vertical="center"/>
      <protection hidden="1"/>
    </xf>
    <xf numFmtId="190" fontId="7" fillId="2" borderId="10" xfId="37" applyNumberFormat="1" applyFont="1" applyFill="1" applyBorder="1" applyAlignment="1" applyProtection="1">
      <alignment horizontal="right" vertical="center"/>
      <protection hidden="1"/>
    </xf>
    <xf numFmtId="1" fontId="7" fillId="2" borderId="10" xfId="37" applyNumberFormat="1" applyFont="1" applyFill="1" applyBorder="1" applyAlignment="1" applyProtection="1">
      <alignment horizontal="center" vertical="center"/>
      <protection hidden="1"/>
    </xf>
    <xf numFmtId="189" fontId="7" fillId="2" borderId="10" xfId="37" applyNumberFormat="1" applyFont="1" applyFill="1" applyBorder="1" applyAlignment="1" applyProtection="1">
      <alignment horizontal="center" vertical="center"/>
      <protection hidden="1"/>
    </xf>
    <xf numFmtId="186" fontId="7" fillId="2" borderId="10" xfId="37" applyNumberFormat="1" applyFont="1" applyFill="1" applyBorder="1" applyAlignment="1" applyProtection="1">
      <alignment horizontal="center" vertical="center"/>
      <protection hidden="1"/>
    </xf>
    <xf numFmtId="1" fontId="9" fillId="0" borderId="39" xfId="37" applyNumberFormat="1" applyFont="1" applyBorder="1" applyAlignment="1" applyProtection="1">
      <alignment horizontal="center" vertical="center"/>
      <protection hidden="1"/>
    </xf>
    <xf numFmtId="189" fontId="9" fillId="0" borderId="39" xfId="37" applyNumberFormat="1" applyFont="1" applyBorder="1" applyAlignment="1" applyProtection="1">
      <alignment horizontal="center" vertical="center"/>
      <protection hidden="1"/>
    </xf>
    <xf numFmtId="186" fontId="9" fillId="0" borderId="39" xfId="37" applyNumberFormat="1" applyFont="1" applyBorder="1" applyAlignment="1" applyProtection="1">
      <alignment horizontal="center" vertical="center"/>
      <protection hidden="1"/>
    </xf>
    <xf numFmtId="186" fontId="7" fillId="0" borderId="39" xfId="37" applyNumberFormat="1" applyFont="1" applyBorder="1" applyAlignment="1" applyProtection="1">
      <alignment horizontal="center" vertical="center"/>
      <protection hidden="1"/>
    </xf>
    <xf numFmtId="190" fontId="9" fillId="0" borderId="39" xfId="37" applyNumberFormat="1" applyFont="1" applyBorder="1" applyAlignment="1" applyProtection="1">
      <alignment horizontal="right" vertical="center"/>
      <protection hidden="1"/>
    </xf>
    <xf numFmtId="0" fontId="7" fillId="0" borderId="42" xfId="37" applyFont="1" applyBorder="1" applyProtection="1">
      <protection hidden="1"/>
    </xf>
    <xf numFmtId="0" fontId="7" fillId="0" borderId="46" xfId="37" applyFont="1" applyBorder="1" applyProtection="1">
      <protection hidden="1"/>
    </xf>
    <xf numFmtId="190" fontId="7" fillId="0" borderId="42" xfId="37" applyNumberFormat="1" applyFont="1" applyBorder="1" applyAlignment="1" applyProtection="1">
      <alignment horizontal="right" vertical="center"/>
      <protection hidden="1"/>
    </xf>
    <xf numFmtId="191" fontId="9" fillId="5" borderId="47" xfId="37" applyNumberFormat="1" applyFont="1" applyFill="1" applyBorder="1" applyProtection="1">
      <protection hidden="1"/>
    </xf>
    <xf numFmtId="190" fontId="9" fillId="5" borderId="47" xfId="37" applyNumberFormat="1" applyFont="1" applyFill="1" applyBorder="1" applyProtection="1">
      <protection hidden="1"/>
    </xf>
    <xf numFmtId="190" fontId="7" fillId="2" borderId="33" xfId="37" applyNumberFormat="1" applyFont="1" applyFill="1" applyBorder="1" applyAlignment="1" applyProtection="1">
      <alignment horizontal="right" vertical="center"/>
      <protection hidden="1"/>
    </xf>
    <xf numFmtId="0" fontId="20" fillId="2" borderId="0" xfId="37" applyFont="1" applyFill="1" applyAlignment="1" applyProtection="1">
      <alignment horizontal="right" vertical="center"/>
      <protection hidden="1"/>
    </xf>
    <xf numFmtId="0" fontId="16" fillId="2" borderId="0" xfId="37" applyFill="1" applyProtection="1">
      <protection hidden="1"/>
    </xf>
    <xf numFmtId="190" fontId="9" fillId="0" borderId="48" xfId="37" applyNumberFormat="1" applyFont="1" applyBorder="1" applyAlignment="1" applyProtection="1">
      <alignment horizontal="right" vertical="center"/>
      <protection hidden="1"/>
    </xf>
    <xf numFmtId="190" fontId="7" fillId="0" borderId="46" xfId="37" applyNumberFormat="1" applyFont="1" applyBorder="1" applyAlignment="1" applyProtection="1">
      <alignment horizontal="right" vertical="center"/>
      <protection hidden="1"/>
    </xf>
    <xf numFmtId="190" fontId="7" fillId="0" borderId="17" xfId="37" applyNumberFormat="1" applyFont="1" applyBorder="1" applyAlignment="1" applyProtection="1">
      <alignment horizontal="right" vertical="center"/>
      <protection hidden="1"/>
    </xf>
    <xf numFmtId="191" fontId="17" fillId="0" borderId="38" xfId="37" applyNumberFormat="1" applyFont="1" applyBorder="1" applyAlignment="1" applyProtection="1">
      <alignment horizontal="right" vertical="center"/>
      <protection hidden="1"/>
    </xf>
    <xf numFmtId="0" fontId="4" fillId="2" borderId="0" xfId="42" applyFill="1"/>
    <xf numFmtId="0" fontId="4" fillId="0" borderId="0" xfId="42" applyAlignment="1">
      <alignment vertical="top"/>
    </xf>
    <xf numFmtId="0" fontId="4" fillId="0" borderId="0" xfId="42" applyAlignment="1">
      <alignment vertical="center"/>
    </xf>
    <xf numFmtId="0" fontId="8" fillId="0" borderId="0" xfId="7" applyFont="1" applyAlignment="1">
      <alignment horizontal="center"/>
    </xf>
    <xf numFmtId="0" fontId="8" fillId="0" borderId="0" xfId="7" applyFont="1" applyAlignment="1">
      <alignment horizontal="center" wrapText="1"/>
    </xf>
    <xf numFmtId="0" fontId="5" fillId="0" borderId="49" xfId="42" applyFont="1" applyBorder="1" applyAlignment="1">
      <alignment horizontal="center" vertical="center" wrapText="1"/>
    </xf>
    <xf numFmtId="0" fontId="24" fillId="0" borderId="49" xfId="42" applyFont="1" applyBorder="1" applyAlignment="1">
      <alignment horizontal="center" vertical="center" wrapText="1"/>
    </xf>
    <xf numFmtId="0" fontId="24" fillId="0" borderId="10" xfId="42" applyFont="1" applyBorder="1" applyAlignment="1">
      <alignment horizontal="center" vertical="center" wrapText="1"/>
    </xf>
    <xf numFmtId="0" fontId="24" fillId="0" borderId="10" xfId="42" applyFont="1" applyBorder="1" applyAlignment="1">
      <alignment horizontal="center" vertical="top" wrapText="1"/>
    </xf>
    <xf numFmtId="49" fontId="25" fillId="2" borderId="10" xfId="42" applyNumberFormat="1" applyFont="1" applyFill="1" applyBorder="1" applyAlignment="1">
      <alignment horizontal="left" vertical="center"/>
    </xf>
    <xf numFmtId="0" fontId="26" fillId="0" borderId="10" xfId="0" applyFont="1" applyBorder="1" applyAlignment="1">
      <alignment horizontal="center" wrapText="1"/>
    </xf>
    <xf numFmtId="0" fontId="26" fillId="0" borderId="50" xfId="0" applyFont="1" applyBorder="1" applyAlignment="1">
      <alignment vertical="top" wrapText="1"/>
    </xf>
    <xf numFmtId="0" fontId="26" fillId="0" borderId="51" xfId="0" applyFont="1" applyBorder="1" applyAlignment="1">
      <alignment horizontal="center" wrapText="1"/>
    </xf>
    <xf numFmtId="0" fontId="26" fillId="0" borderId="52" xfId="0" applyFont="1" applyBorder="1" applyAlignment="1">
      <alignment vertical="top" wrapText="1"/>
    </xf>
    <xf numFmtId="0" fontId="27" fillId="0" borderId="0" xfId="0" applyFont="1" applyAlignment="1">
      <alignment horizontal="center" wrapText="1"/>
    </xf>
    <xf numFmtId="0" fontId="27" fillId="0" borderId="0" xfId="0" applyFont="1" applyAlignment="1">
      <alignment wrapText="1"/>
    </xf>
    <xf numFmtId="0" fontId="28" fillId="0" borderId="53" xfId="0" applyFont="1" applyBorder="1" applyAlignment="1">
      <alignment vertical="top" wrapText="1"/>
    </xf>
    <xf numFmtId="0" fontId="26" fillId="0" borderId="53" xfId="0" applyFont="1" applyBorder="1" applyAlignment="1">
      <alignment vertical="top" wrapText="1"/>
    </xf>
    <xf numFmtId="0" fontId="25" fillId="2" borderId="10" xfId="42" applyFont="1" applyFill="1" applyBorder="1" applyAlignment="1">
      <alignment horizontal="left" vertical="center" wrapText="1"/>
    </xf>
    <xf numFmtId="0" fontId="25" fillId="2" borderId="10" xfId="42" applyFont="1" applyFill="1" applyBorder="1" applyAlignment="1">
      <alignment vertical="top" wrapText="1"/>
    </xf>
    <xf numFmtId="0" fontId="28" fillId="0" borderId="53" xfId="0" applyFont="1" applyBorder="1" applyAlignment="1">
      <alignment horizontal="center" vertical="top" wrapText="1"/>
    </xf>
    <xf numFmtId="0" fontId="7" fillId="2" borderId="10" xfId="42" applyFont="1" applyFill="1" applyBorder="1" applyAlignment="1">
      <alignment horizontal="left" vertical="center" wrapText="1"/>
    </xf>
    <xf numFmtId="0" fontId="25" fillId="0" borderId="10" xfId="42" applyFont="1" applyBorder="1" applyAlignment="1">
      <alignment horizontal="left" vertical="center" wrapText="1"/>
    </xf>
    <xf numFmtId="0" fontId="25" fillId="0" borderId="10" xfId="42" applyFont="1" applyBorder="1" applyAlignment="1">
      <alignment vertical="top" wrapText="1"/>
    </xf>
    <xf numFmtId="0" fontId="29" fillId="0" borderId="19" xfId="7" applyFont="1" applyBorder="1" applyAlignment="1">
      <alignment horizontal="center" vertical="center" wrapText="1"/>
    </xf>
    <xf numFmtId="0" fontId="29" fillId="0" borderId="10" xfId="7" applyFont="1" applyBorder="1" applyAlignment="1">
      <alignment horizontal="left" vertical="top" wrapText="1"/>
    </xf>
    <xf numFmtId="0" fontId="30" fillId="0" borderId="19" xfId="7" applyFont="1" applyBorder="1" applyAlignment="1">
      <alignment horizontal="center" vertical="center" wrapText="1"/>
    </xf>
    <xf numFmtId="0" fontId="25" fillId="0" borderId="12" xfId="42" applyFont="1" applyBorder="1" applyAlignment="1">
      <alignment horizontal="left" vertical="center" wrapText="1"/>
    </xf>
    <xf numFmtId="0" fontId="25" fillId="0" borderId="51" xfId="42" applyFont="1" applyBorder="1" applyAlignment="1">
      <alignment horizontal="left" vertical="center" wrapText="1"/>
    </xf>
    <xf numFmtId="0" fontId="26" fillId="0" borderId="53" xfId="0" applyFont="1" applyBorder="1" applyAlignment="1">
      <alignment horizontal="center" wrapText="1"/>
    </xf>
    <xf numFmtId="49" fontId="26" fillId="0" borderId="10" xfId="18" applyNumberFormat="1" applyFont="1" applyBorder="1" applyAlignment="1">
      <alignment horizontal="left" vertical="center" wrapText="1"/>
    </xf>
    <xf numFmtId="0" fontId="26" fillId="0" borderId="10" xfId="18" applyFont="1" applyBorder="1" applyAlignment="1">
      <alignment horizontal="justify" vertical="center" wrapText="1"/>
    </xf>
    <xf numFmtId="0" fontId="25" fillId="0" borderId="13" xfId="42" applyFont="1" applyBorder="1"/>
    <xf numFmtId="0" fontId="31" fillId="0" borderId="0" xfId="42" applyFont="1"/>
    <xf numFmtId="0" fontId="31" fillId="0" borderId="0" xfId="42" applyFont="1" applyAlignment="1">
      <alignment vertical="top"/>
    </xf>
    <xf numFmtId="0" fontId="8" fillId="0" borderId="0" xfId="55" applyFont="1" applyAlignment="1">
      <alignment horizontal="center"/>
    </xf>
    <xf numFmtId="0" fontId="8" fillId="0" borderId="0" xfId="55" applyFont="1"/>
    <xf numFmtId="0" fontId="8" fillId="0" borderId="0" xfId="55" applyFont="1" applyAlignment="1">
      <alignment horizontal="center" wrapText="1"/>
    </xf>
    <xf numFmtId="0" fontId="8" fillId="0" borderId="0" xfId="55" applyFont="1" applyAlignment="1">
      <alignment wrapText="1"/>
    </xf>
    <xf numFmtId="0" fontId="6" fillId="0" borderId="0" xfId="42" applyFont="1" applyAlignment="1">
      <alignment wrapText="1"/>
    </xf>
    <xf numFmtId="0" fontId="6" fillId="0" borderId="0" xfId="42" applyFont="1" applyAlignment="1">
      <alignment horizontal="center" wrapText="1"/>
    </xf>
    <xf numFmtId="0" fontId="7" fillId="0" borderId="0" xfId="42" applyFont="1"/>
    <xf numFmtId="0" fontId="7" fillId="0" borderId="10" xfId="42" applyFont="1" applyBorder="1" applyAlignment="1">
      <alignment horizontal="center" vertical="center"/>
    </xf>
    <xf numFmtId="0" fontId="32" fillId="2" borderId="19" xfId="55" applyFont="1" applyFill="1" applyBorder="1" applyAlignment="1">
      <alignment horizontal="center" vertical="center" wrapText="1"/>
    </xf>
    <xf numFmtId="0" fontId="32" fillId="2" borderId="10" xfId="55" applyFont="1" applyFill="1" applyBorder="1" applyAlignment="1">
      <alignment horizontal="left" vertical="center" wrapText="1"/>
    </xf>
    <xf numFmtId="0" fontId="32" fillId="0" borderId="10" xfId="55" applyFont="1" applyBorder="1" applyAlignment="1">
      <alignment horizontal="left" vertical="top" wrapText="1"/>
    </xf>
    <xf numFmtId="0" fontId="32" fillId="2" borderId="10" xfId="55" applyFont="1" applyFill="1" applyBorder="1" applyAlignment="1">
      <alignment horizontal="left" vertical="top" wrapText="1"/>
    </xf>
    <xf numFmtId="49" fontId="32" fillId="2" borderId="19" xfId="55" applyNumberFormat="1" applyFont="1" applyFill="1" applyBorder="1" applyAlignment="1">
      <alignment horizontal="center" vertical="center" wrapText="1"/>
    </xf>
    <xf numFmtId="0" fontId="7" fillId="0" borderId="10" xfId="42" applyFont="1" applyBorder="1" applyAlignment="1">
      <alignment horizontal="left" vertical="center" wrapText="1"/>
    </xf>
    <xf numFmtId="0" fontId="33" fillId="0" borderId="0" xfId="0" applyFont="1" applyAlignment="1">
      <alignment horizontal="left" wrapText="1"/>
    </xf>
    <xf numFmtId="0" fontId="4" fillId="0" borderId="0" xfId="42" applyAlignment="1">
      <alignment wrapText="1"/>
    </xf>
    <xf numFmtId="0" fontId="8" fillId="0" borderId="0" xfId="42" applyFont="1" applyAlignment="1">
      <alignment wrapText="1"/>
    </xf>
    <xf numFmtId="0" fontId="6" fillId="0" borderId="0" xfId="42" applyFont="1" applyAlignment="1">
      <alignment vertical="center"/>
    </xf>
    <xf numFmtId="0" fontId="10" fillId="0" borderId="0" xfId="42" applyFont="1"/>
    <xf numFmtId="192" fontId="34" fillId="0" borderId="0" xfId="56" applyNumberFormat="1" applyFont="1" applyFill="1" applyProtection="1"/>
    <xf numFmtId="192" fontId="34" fillId="0" borderId="0" xfId="56" applyNumberFormat="1" applyFont="1" applyFill="1" applyProtection="1">
      <protection locked="0"/>
    </xf>
    <xf numFmtId="192" fontId="8" fillId="0" borderId="0" xfId="56" applyNumberFormat="1" applyFont="1" applyFill="1" applyAlignment="1" applyProtection="1"/>
    <xf numFmtId="192" fontId="18" fillId="0" borderId="0" xfId="56" applyNumberFormat="1" applyFont="1" applyFill="1" applyBorder="1" applyAlignment="1" applyProtection="1">
      <alignment horizontal="left" vertical="center"/>
    </xf>
    <xf numFmtId="192" fontId="18" fillId="0" borderId="0" xfId="56" applyNumberFormat="1" applyFont="1" applyFill="1" applyBorder="1" applyAlignment="1" applyProtection="1">
      <alignment horizontal="left" vertical="center" wrapText="1"/>
    </xf>
    <xf numFmtId="192" fontId="18" fillId="0" borderId="0" xfId="56" applyNumberFormat="1" applyFont="1" applyFill="1" applyAlignment="1" applyProtection="1">
      <alignment horizontal="left" vertical="center"/>
    </xf>
    <xf numFmtId="192" fontId="34" fillId="0" borderId="0" xfId="56" applyNumberFormat="1" applyFont="1" applyFill="1" applyAlignment="1" applyProtection="1">
      <alignment horizontal="right"/>
      <protection locked="0"/>
    </xf>
    <xf numFmtId="0" fontId="4" fillId="0" borderId="54" xfId="42" applyBorder="1" applyAlignment="1">
      <alignment horizontal="center" vertical="center"/>
    </xf>
    <xf numFmtId="0" fontId="35" fillId="0" borderId="55" xfId="42" applyFont="1" applyBorder="1" applyAlignment="1">
      <alignment horizontal="center" vertical="center" wrapText="1"/>
    </xf>
    <xf numFmtId="192" fontId="34" fillId="0" borderId="55" xfId="56" applyNumberFormat="1" applyFont="1" applyFill="1" applyBorder="1" applyAlignment="1" applyProtection="1">
      <alignment horizontal="center" vertical="center"/>
    </xf>
    <xf numFmtId="192" fontId="34" fillId="0" borderId="55" xfId="56" applyNumberFormat="1" applyFont="1" applyFill="1" applyBorder="1" applyAlignment="1" applyProtection="1">
      <alignment horizontal="center" vertical="center"/>
      <protection locked="0"/>
    </xf>
    <xf numFmtId="192" fontId="34" fillId="0" borderId="56" xfId="56" applyNumberFormat="1" applyFont="1" applyFill="1" applyBorder="1" applyAlignment="1" applyProtection="1">
      <alignment horizontal="center" vertical="center"/>
      <protection locked="0"/>
    </xf>
    <xf numFmtId="49" fontId="8" fillId="0" borderId="25" xfId="54" applyNumberFormat="1" applyFont="1" applyBorder="1" applyAlignment="1">
      <alignment horizontal="center" vertical="top"/>
    </xf>
    <xf numFmtId="0" fontId="18" fillId="0" borderId="16" xfId="54" applyFont="1" applyBorder="1" applyAlignment="1">
      <alignment vertical="top" wrapText="1"/>
    </xf>
    <xf numFmtId="192" fontId="18" fillId="0" borderId="16" xfId="56" applyNumberFormat="1" applyFont="1" applyFill="1" applyBorder="1" applyAlignment="1" applyProtection="1">
      <alignment vertical="top"/>
    </xf>
    <xf numFmtId="192" fontId="18" fillId="0" borderId="57" xfId="56" applyNumberFormat="1" applyFont="1" applyFill="1" applyBorder="1" applyAlignment="1" applyProtection="1">
      <alignment vertical="top"/>
    </xf>
    <xf numFmtId="49" fontId="8" fillId="6" borderId="19" xfId="54" applyNumberFormat="1" applyFont="1" applyFill="1" applyBorder="1" applyAlignment="1">
      <alignment horizontal="center" vertical="top"/>
    </xf>
    <xf numFmtId="0" fontId="18" fillId="6" borderId="10" xfId="54" applyFont="1" applyFill="1" applyBorder="1" applyAlignment="1">
      <alignment vertical="top" wrapText="1"/>
    </xf>
    <xf numFmtId="192" fontId="18" fillId="6" borderId="10" xfId="56" applyNumberFormat="1" applyFont="1" applyFill="1" applyBorder="1" applyAlignment="1" applyProtection="1">
      <alignment vertical="top"/>
    </xf>
    <xf numFmtId="192" fontId="18" fillId="6" borderId="33" xfId="56" applyNumberFormat="1" applyFont="1" applyFill="1" applyBorder="1" applyAlignment="1" applyProtection="1">
      <alignment vertical="top"/>
    </xf>
    <xf numFmtId="49" fontId="8" fillId="0" borderId="19" xfId="54" applyNumberFormat="1" applyFont="1" applyBorder="1" applyAlignment="1">
      <alignment horizontal="center" vertical="top"/>
    </xf>
    <xf numFmtId="0" fontId="18" fillId="0" borderId="10" xfId="54" applyFont="1" applyBorder="1" applyAlignment="1">
      <alignment vertical="top" wrapText="1"/>
    </xf>
    <xf numFmtId="192" fontId="18" fillId="0" borderId="10" xfId="56" applyNumberFormat="1" applyFont="1" applyFill="1" applyBorder="1" applyAlignment="1" applyProtection="1">
      <alignment vertical="top"/>
    </xf>
    <xf numFmtId="192" fontId="18" fillId="0" borderId="33" xfId="56" applyNumberFormat="1" applyFont="1" applyFill="1" applyBorder="1" applyAlignment="1" applyProtection="1">
      <alignment vertical="top"/>
    </xf>
    <xf numFmtId="192" fontId="18" fillId="0" borderId="10" xfId="56" applyNumberFormat="1" applyFont="1" applyFill="1" applyBorder="1" applyAlignment="1" applyProtection="1">
      <alignment vertical="top"/>
      <protection locked="0"/>
    </xf>
    <xf numFmtId="192" fontId="18" fillId="0" borderId="33" xfId="56" applyNumberFormat="1" applyFont="1" applyFill="1" applyBorder="1" applyAlignment="1" applyProtection="1">
      <alignment vertical="top"/>
      <protection locked="0"/>
    </xf>
    <xf numFmtId="192" fontId="18" fillId="6" borderId="10" xfId="56" applyNumberFormat="1" applyFont="1" applyFill="1" applyBorder="1" applyAlignment="1" applyProtection="1">
      <alignment vertical="top"/>
      <protection locked="0"/>
    </xf>
    <xf numFmtId="192" fontId="18" fillId="6" borderId="33" xfId="56" applyNumberFormat="1" applyFont="1" applyFill="1" applyBorder="1" applyAlignment="1" applyProtection="1">
      <alignment vertical="top"/>
      <protection locked="0"/>
    </xf>
    <xf numFmtId="192" fontId="18" fillId="2" borderId="10" xfId="56" applyNumberFormat="1" applyFont="1" applyFill="1" applyBorder="1" applyAlignment="1" applyProtection="1">
      <alignment vertical="top"/>
    </xf>
    <xf numFmtId="192" fontId="18" fillId="2" borderId="33" xfId="56" applyNumberFormat="1" applyFont="1" applyFill="1" applyBorder="1" applyAlignment="1" applyProtection="1">
      <alignment vertical="top"/>
    </xf>
    <xf numFmtId="193" fontId="18" fillId="0" borderId="10" xfId="56" applyNumberFormat="1" applyFont="1" applyFill="1" applyBorder="1" applyAlignment="1" applyProtection="1">
      <alignment vertical="top"/>
    </xf>
    <xf numFmtId="193" fontId="18" fillId="0" borderId="33" xfId="56" applyNumberFormat="1" applyFont="1" applyFill="1" applyBorder="1" applyAlignment="1" applyProtection="1">
      <alignment vertical="top"/>
    </xf>
    <xf numFmtId="193" fontId="18" fillId="0" borderId="39" xfId="56" applyNumberFormat="1" applyFont="1" applyFill="1" applyBorder="1" applyAlignment="1" applyProtection="1">
      <alignment vertical="top"/>
    </xf>
    <xf numFmtId="49" fontId="8" fillId="0" borderId="58" xfId="54" applyNumberFormat="1" applyFont="1" applyBorder="1" applyAlignment="1">
      <alignment horizontal="center" vertical="top"/>
    </xf>
    <xf numFmtId="0" fontId="18" fillId="0" borderId="39" xfId="54" applyFont="1" applyBorder="1" applyAlignment="1">
      <alignment vertical="top" wrapText="1"/>
    </xf>
    <xf numFmtId="0" fontId="9" fillId="0" borderId="23" xfId="37" applyFont="1" applyBorder="1" applyAlignment="1" applyProtection="1">
      <alignment horizontal="center" vertical="center" wrapText="1"/>
      <protection hidden="1"/>
    </xf>
    <xf numFmtId="0" fontId="9" fillId="0" borderId="22" xfId="37" applyFont="1" applyBorder="1" applyAlignment="1" applyProtection="1">
      <alignment horizontal="center" vertical="center" wrapText="1"/>
      <protection hidden="1"/>
    </xf>
    <xf numFmtId="0" fontId="9" fillId="0" borderId="18" xfId="37" applyFont="1" applyBorder="1" applyAlignment="1" applyProtection="1">
      <alignment horizontal="center" vertical="center" wrapText="1"/>
      <protection hidden="1"/>
    </xf>
    <xf numFmtId="0" fontId="9" fillId="0" borderId="18" xfId="37" applyFont="1" applyBorder="1" applyAlignment="1" applyProtection="1">
      <alignment horizontal="center" vertical="center"/>
      <protection hidden="1"/>
    </xf>
    <xf numFmtId="0" fontId="9" fillId="0" borderId="31" xfId="37" applyFont="1" applyBorder="1" applyAlignment="1" applyProtection="1">
      <alignment horizontal="center" vertical="center"/>
      <protection hidden="1"/>
    </xf>
    <xf numFmtId="0" fontId="7" fillId="0" borderId="18" xfId="37" applyFont="1" applyBorder="1" applyAlignment="1" applyProtection="1">
      <alignment horizontal="center" vertical="center"/>
      <protection hidden="1"/>
    </xf>
    <xf numFmtId="0" fontId="9" fillId="0" borderId="32" xfId="37" applyFont="1" applyBorder="1" applyAlignment="1" applyProtection="1">
      <alignment horizontal="center" vertical="center"/>
      <protection hidden="1"/>
    </xf>
    <xf numFmtId="188" fontId="9" fillId="0" borderId="28" xfId="37" applyNumberFormat="1" applyFont="1" applyBorder="1" applyAlignment="1" applyProtection="1">
      <alignment horizontal="left" vertical="center" wrapText="1"/>
      <protection hidden="1"/>
    </xf>
    <xf numFmtId="186" fontId="9" fillId="0" borderId="13" xfId="37" applyNumberFormat="1" applyFont="1" applyBorder="1" applyAlignment="1" applyProtection="1">
      <alignment horizontal="left" vertical="center" wrapText="1"/>
      <protection hidden="1"/>
    </xf>
    <xf numFmtId="194" fontId="9" fillId="0" borderId="19" xfId="37" applyNumberFormat="1" applyFont="1" applyBorder="1" applyAlignment="1" applyProtection="1">
      <alignment horizontal="left" vertical="center" wrapText="1"/>
      <protection hidden="1"/>
    </xf>
    <xf numFmtId="194" fontId="9" fillId="0" borderId="12" xfId="37" applyNumberFormat="1" applyFont="1" applyBorder="1" applyAlignment="1" applyProtection="1">
      <alignment horizontal="left" vertical="center" wrapText="1"/>
      <protection hidden="1"/>
    </xf>
    <xf numFmtId="194" fontId="9" fillId="0" borderId="27" xfId="37" applyNumberFormat="1" applyFont="1" applyBorder="1" applyAlignment="1" applyProtection="1">
      <alignment horizontal="left" vertical="center" wrapText="1"/>
      <protection hidden="1"/>
    </xf>
    <xf numFmtId="194" fontId="21" fillId="0" borderId="10" xfId="37" applyNumberFormat="1" applyFont="1" applyBorder="1" applyAlignment="1" applyProtection="1">
      <alignment horizontal="left" vertical="center" wrapText="1"/>
      <protection hidden="1"/>
    </xf>
    <xf numFmtId="194" fontId="21" fillId="0" borderId="12" xfId="37" applyNumberFormat="1" applyFont="1" applyBorder="1" applyAlignment="1" applyProtection="1">
      <alignment horizontal="left" vertical="center" wrapText="1"/>
      <protection hidden="1"/>
    </xf>
    <xf numFmtId="194" fontId="36" fillId="0" borderId="59" xfId="37" applyNumberFormat="1" applyFont="1" applyBorder="1" applyAlignment="1" applyProtection="1">
      <alignment horizontal="left" vertical="center" wrapText="1"/>
      <protection hidden="1"/>
    </xf>
    <xf numFmtId="185" fontId="7" fillId="0" borderId="16" xfId="37" applyNumberFormat="1" applyFont="1" applyBorder="1" applyAlignment="1" applyProtection="1">
      <alignment horizontal="left" vertical="center" wrapText="1"/>
      <protection hidden="1"/>
    </xf>
    <xf numFmtId="185" fontId="7" fillId="0" borderId="11" xfId="37" applyNumberFormat="1" applyFont="1" applyBorder="1" applyAlignment="1" applyProtection="1">
      <alignment horizontal="left" vertical="center" wrapText="1"/>
      <protection hidden="1"/>
    </xf>
    <xf numFmtId="185" fontId="7" fillId="0" borderId="59" xfId="37" applyNumberFormat="1" applyFont="1" applyBorder="1" applyAlignment="1" applyProtection="1">
      <alignment horizontal="left" vertical="center" wrapText="1"/>
      <protection hidden="1"/>
    </xf>
    <xf numFmtId="194" fontId="36" fillId="0" borderId="13" xfId="37" applyNumberFormat="1" applyFont="1" applyBorder="1" applyAlignment="1" applyProtection="1">
      <alignment horizontal="left" vertical="center" wrapText="1"/>
      <protection hidden="1"/>
    </xf>
    <xf numFmtId="194" fontId="36" fillId="0" borderId="24" xfId="37" applyNumberFormat="1" applyFont="1" applyBorder="1" applyAlignment="1" applyProtection="1">
      <alignment horizontal="left" vertical="center" wrapText="1"/>
      <protection hidden="1"/>
    </xf>
    <xf numFmtId="185" fontId="7" fillId="0" borderId="21" xfId="37" applyNumberFormat="1" applyFont="1" applyBorder="1" applyAlignment="1" applyProtection="1">
      <alignment horizontal="left" vertical="center" wrapText="1"/>
      <protection hidden="1"/>
    </xf>
    <xf numFmtId="185" fontId="7" fillId="0" borderId="14" xfId="37" applyNumberFormat="1" applyFont="1" applyBorder="1" applyAlignment="1" applyProtection="1">
      <alignment horizontal="left" vertical="center" wrapText="1"/>
      <protection hidden="1"/>
    </xf>
    <xf numFmtId="185" fontId="7" fillId="0" borderId="13" xfId="37" applyNumberFormat="1" applyFont="1" applyBorder="1" applyAlignment="1" applyProtection="1">
      <alignment horizontal="left" vertical="center" wrapText="1"/>
      <protection hidden="1"/>
    </xf>
    <xf numFmtId="194" fontId="9" fillId="0" borderId="22" xfId="37" applyNumberFormat="1" applyFont="1" applyBorder="1" applyAlignment="1" applyProtection="1">
      <alignment horizontal="left" vertical="center" wrapText="1"/>
      <protection hidden="1"/>
    </xf>
    <xf numFmtId="0" fontId="37" fillId="0" borderId="0" xfId="37" applyFont="1" applyAlignment="1" applyProtection="1">
      <alignment horizontal="centerContinuous" vertical="top"/>
      <protection hidden="1"/>
    </xf>
    <xf numFmtId="0" fontId="9" fillId="0" borderId="31" xfId="37" applyFont="1" applyBorder="1" applyAlignment="1" applyProtection="1">
      <alignment horizontal="center" vertical="center" wrapText="1"/>
      <protection hidden="1"/>
    </xf>
    <xf numFmtId="194" fontId="9" fillId="0" borderId="24" xfId="37" applyNumberFormat="1" applyFont="1" applyBorder="1" applyAlignment="1" applyProtection="1">
      <alignment horizontal="left" vertical="center" wrapText="1"/>
      <protection hidden="1"/>
    </xf>
    <xf numFmtId="184" fontId="9" fillId="0" borderId="24" xfId="37" applyNumberFormat="1" applyFont="1" applyBorder="1" applyAlignment="1" applyProtection="1">
      <alignment horizontal="center" vertical="center"/>
      <protection hidden="1"/>
    </xf>
    <xf numFmtId="184" fontId="9" fillId="0" borderId="12" xfId="37" applyNumberFormat="1" applyFont="1" applyBorder="1" applyAlignment="1" applyProtection="1">
      <alignment horizontal="center" vertical="center"/>
      <protection hidden="1"/>
    </xf>
    <xf numFmtId="194" fontId="21" fillId="0" borderId="24" xfId="37" applyNumberFormat="1" applyFont="1" applyBorder="1" applyAlignment="1" applyProtection="1">
      <alignment horizontal="left" vertical="center" wrapText="1"/>
      <protection hidden="1"/>
    </xf>
    <xf numFmtId="184" fontId="21" fillId="0" borderId="24" xfId="37" applyNumberFormat="1" applyFont="1" applyBorder="1" applyAlignment="1" applyProtection="1">
      <alignment horizontal="center" vertical="center"/>
      <protection hidden="1"/>
    </xf>
    <xf numFmtId="184" fontId="21" fillId="0" borderId="12" xfId="37" applyNumberFormat="1" applyFont="1" applyBorder="1" applyAlignment="1" applyProtection="1">
      <alignment horizontal="center" vertical="center"/>
      <protection hidden="1"/>
    </xf>
    <xf numFmtId="184" fontId="7" fillId="0" borderId="24" xfId="37" applyNumberFormat="1" applyFont="1" applyBorder="1" applyAlignment="1" applyProtection="1">
      <alignment horizontal="center" vertical="center"/>
      <protection hidden="1"/>
    </xf>
    <xf numFmtId="184" fontId="7" fillId="0" borderId="12" xfId="37" applyNumberFormat="1" applyFont="1" applyBorder="1" applyAlignment="1" applyProtection="1">
      <alignment horizontal="center" vertical="center"/>
      <protection hidden="1"/>
    </xf>
    <xf numFmtId="185" fontId="7" fillId="0" borderId="42" xfId="37" applyNumberFormat="1" applyFont="1" applyBorder="1" applyAlignment="1" applyProtection="1">
      <alignment horizontal="left" vertical="center" wrapText="1"/>
      <protection hidden="1"/>
    </xf>
    <xf numFmtId="186" fontId="7" fillId="0" borderId="10" xfId="37" applyNumberFormat="1" applyFont="1" applyBorder="1" applyAlignment="1" applyProtection="1">
      <alignment horizontal="left" vertical="center" wrapText="1"/>
      <protection hidden="1"/>
    </xf>
    <xf numFmtId="186" fontId="7" fillId="0" borderId="13" xfId="37" applyNumberFormat="1" applyFont="1" applyBorder="1" applyAlignment="1" applyProtection="1">
      <alignment horizontal="left" vertical="center" wrapText="1"/>
      <protection hidden="1"/>
    </xf>
    <xf numFmtId="184" fontId="7" fillId="0" borderId="13" xfId="37" applyNumberFormat="1" applyFont="1" applyBorder="1" applyAlignment="1" applyProtection="1">
      <alignment horizontal="center" vertical="center"/>
      <protection hidden="1"/>
    </xf>
    <xf numFmtId="194" fontId="21" fillId="0" borderId="46" xfId="37" applyNumberFormat="1" applyFont="1" applyBorder="1" applyAlignment="1" applyProtection="1">
      <alignment horizontal="left" vertical="center" wrapText="1"/>
      <protection hidden="1"/>
    </xf>
    <xf numFmtId="194" fontId="21" fillId="0" borderId="42" xfId="37" applyNumberFormat="1" applyFont="1" applyBorder="1" applyAlignment="1" applyProtection="1">
      <alignment horizontal="left" vertical="center" wrapText="1"/>
      <protection hidden="1"/>
    </xf>
    <xf numFmtId="184" fontId="21" fillId="0" borderId="42" xfId="37" applyNumberFormat="1" applyFont="1" applyBorder="1" applyAlignment="1" applyProtection="1">
      <alignment horizontal="center" vertical="center"/>
      <protection hidden="1"/>
    </xf>
    <xf numFmtId="184" fontId="21" fillId="0" borderId="46" xfId="37" applyNumberFormat="1" applyFont="1" applyBorder="1" applyAlignment="1" applyProtection="1">
      <alignment horizontal="center" vertical="center"/>
      <protection hidden="1"/>
    </xf>
    <xf numFmtId="0" fontId="16" fillId="0" borderId="10" xfId="37" applyBorder="1"/>
    <xf numFmtId="186" fontId="7" fillId="0" borderId="12" xfId="37" applyNumberFormat="1" applyFont="1" applyBorder="1" applyAlignment="1" applyProtection="1">
      <alignment horizontal="left" vertical="center" wrapText="1"/>
      <protection hidden="1"/>
    </xf>
    <xf numFmtId="186" fontId="7" fillId="7" borderId="12" xfId="37" applyNumberFormat="1" applyFont="1" applyFill="1" applyBorder="1" applyAlignment="1" applyProtection="1">
      <alignment horizontal="left" vertical="center" wrapText="1"/>
      <protection hidden="1"/>
    </xf>
    <xf numFmtId="186" fontId="7" fillId="7" borderId="24" xfId="37" applyNumberFormat="1" applyFont="1" applyFill="1" applyBorder="1" applyAlignment="1" applyProtection="1">
      <alignment horizontal="left" vertical="center" wrapText="1"/>
      <protection hidden="1"/>
    </xf>
    <xf numFmtId="186" fontId="9" fillId="0" borderId="12" xfId="37" applyNumberFormat="1" applyFont="1" applyBorder="1" applyAlignment="1" applyProtection="1">
      <alignment horizontal="left" vertical="center" wrapText="1"/>
      <protection hidden="1"/>
    </xf>
    <xf numFmtId="194" fontId="9" fillId="0" borderId="46" xfId="37" applyNumberFormat="1" applyFont="1" applyBorder="1" applyAlignment="1" applyProtection="1">
      <alignment horizontal="left" vertical="center" wrapText="1"/>
      <protection hidden="1"/>
    </xf>
    <xf numFmtId="194" fontId="9" fillId="0" borderId="42" xfId="37" applyNumberFormat="1" applyFont="1" applyBorder="1" applyAlignment="1" applyProtection="1">
      <alignment horizontal="left" vertical="center" wrapText="1"/>
      <protection hidden="1"/>
    </xf>
    <xf numFmtId="184" fontId="9" fillId="0" borderId="42" xfId="37" applyNumberFormat="1" applyFont="1" applyBorder="1" applyAlignment="1" applyProtection="1">
      <alignment horizontal="center" vertical="center"/>
      <protection hidden="1"/>
    </xf>
    <xf numFmtId="184" fontId="9" fillId="0" borderId="46" xfId="37" applyNumberFormat="1" applyFont="1" applyBorder="1" applyAlignment="1" applyProtection="1">
      <alignment horizontal="center" vertical="center"/>
      <protection hidden="1"/>
    </xf>
    <xf numFmtId="0" fontId="7" fillId="0" borderId="31" xfId="37" applyFont="1" applyBorder="1" applyAlignment="1" applyProtection="1">
      <alignment horizontal="center" vertical="center"/>
      <protection hidden="1"/>
    </xf>
    <xf numFmtId="0" fontId="7" fillId="0" borderId="32" xfId="37" applyFont="1" applyBorder="1" applyAlignment="1" applyProtection="1">
      <alignment horizontal="center" vertical="center"/>
      <protection hidden="1"/>
    </xf>
    <xf numFmtId="184" fontId="9" fillId="0" borderId="21" xfId="37" applyNumberFormat="1" applyFont="1" applyBorder="1" applyAlignment="1" applyProtection="1">
      <alignment horizontal="center" vertical="center"/>
      <protection hidden="1"/>
    </xf>
    <xf numFmtId="1" fontId="9" fillId="0" borderId="21" xfId="37" applyNumberFormat="1" applyFont="1" applyBorder="1" applyAlignment="1" applyProtection="1">
      <alignment horizontal="center" vertical="center"/>
      <protection hidden="1"/>
    </xf>
    <xf numFmtId="189" fontId="9" fillId="0" borderId="21" xfId="37" applyNumberFormat="1" applyFont="1" applyBorder="1" applyAlignment="1" applyProtection="1">
      <alignment horizontal="center" vertical="center"/>
      <protection hidden="1"/>
    </xf>
    <xf numFmtId="186" fontId="9" fillId="0" borderId="12" xfId="37" applyNumberFormat="1" applyFont="1" applyBorder="1" applyAlignment="1" applyProtection="1">
      <alignment horizontal="center" vertical="center"/>
      <protection hidden="1"/>
    </xf>
    <xf numFmtId="186" fontId="7" fillId="0" borderId="14" xfId="37" applyNumberFormat="1" applyFont="1" applyBorder="1" applyAlignment="1" applyProtection="1">
      <alignment horizontal="center" vertical="center"/>
      <protection hidden="1"/>
    </xf>
    <xf numFmtId="195" fontId="9" fillId="0" borderId="24" xfId="37" applyNumberFormat="1" applyFont="1" applyBorder="1" applyAlignment="1" applyProtection="1">
      <alignment horizontal="right" vertical="center"/>
      <protection hidden="1"/>
    </xf>
    <xf numFmtId="185" fontId="9" fillId="0" borderId="14" xfId="37" applyNumberFormat="1" applyFont="1" applyBorder="1" applyAlignment="1" applyProtection="1">
      <alignment horizontal="center" vertical="center"/>
      <protection hidden="1"/>
    </xf>
    <xf numFmtId="184" fontId="21" fillId="0" borderId="21" xfId="37" applyNumberFormat="1" applyFont="1" applyBorder="1" applyAlignment="1" applyProtection="1">
      <alignment horizontal="center" vertical="center"/>
      <protection hidden="1"/>
    </xf>
    <xf numFmtId="1" fontId="21" fillId="0" borderId="21" xfId="37" applyNumberFormat="1" applyFont="1" applyBorder="1" applyAlignment="1" applyProtection="1">
      <alignment horizontal="center" vertical="center"/>
      <protection hidden="1"/>
    </xf>
    <xf numFmtId="189" fontId="21" fillId="0" borderId="21" xfId="37" applyNumberFormat="1" applyFont="1" applyBorder="1" applyAlignment="1" applyProtection="1">
      <alignment horizontal="center" vertical="center"/>
      <protection hidden="1"/>
    </xf>
    <xf numFmtId="186" fontId="21" fillId="0" borderId="12" xfId="37" applyNumberFormat="1" applyFont="1" applyBorder="1" applyAlignment="1" applyProtection="1">
      <alignment horizontal="center" vertical="center"/>
      <protection hidden="1"/>
    </xf>
    <xf numFmtId="186" fontId="9" fillId="0" borderId="14" xfId="37" applyNumberFormat="1" applyFont="1" applyBorder="1" applyAlignment="1" applyProtection="1">
      <alignment horizontal="center" vertical="center"/>
      <protection hidden="1"/>
    </xf>
    <xf numFmtId="195" fontId="21" fillId="0" borderId="24" xfId="37" applyNumberFormat="1" applyFont="1" applyBorder="1" applyAlignment="1" applyProtection="1">
      <alignment horizontal="right" vertical="center"/>
      <protection hidden="1"/>
    </xf>
    <xf numFmtId="184" fontId="7" fillId="0" borderId="21" xfId="37" applyNumberFormat="1" applyFont="1" applyBorder="1" applyAlignment="1" applyProtection="1">
      <alignment horizontal="center" vertical="center"/>
      <protection hidden="1"/>
    </xf>
    <xf numFmtId="1" fontId="7" fillId="0" borderId="21" xfId="37" applyNumberFormat="1" applyFont="1" applyBorder="1" applyAlignment="1" applyProtection="1">
      <alignment horizontal="center" vertical="center"/>
      <protection hidden="1"/>
    </xf>
    <xf numFmtId="189" fontId="7" fillId="0" borderId="21" xfId="37" applyNumberFormat="1" applyFont="1" applyBorder="1" applyAlignment="1" applyProtection="1">
      <alignment horizontal="center" vertical="center"/>
      <protection hidden="1"/>
    </xf>
    <xf numFmtId="186" fontId="7" fillId="0" borderId="12" xfId="37" applyNumberFormat="1" applyFont="1" applyBorder="1" applyAlignment="1" applyProtection="1">
      <alignment horizontal="center" vertical="center"/>
      <protection hidden="1"/>
    </xf>
    <xf numFmtId="195" fontId="7" fillId="0" borderId="24" xfId="37" applyNumberFormat="1" applyFont="1" applyBorder="1" applyAlignment="1" applyProtection="1">
      <alignment horizontal="right" vertical="center"/>
      <protection hidden="1"/>
    </xf>
    <xf numFmtId="184" fontId="7" fillId="0" borderId="14" xfId="37" applyNumberFormat="1" applyFont="1" applyBorder="1" applyAlignment="1" applyProtection="1">
      <alignment horizontal="center" vertical="center"/>
      <protection hidden="1"/>
    </xf>
    <xf numFmtId="1" fontId="7" fillId="0" borderId="14" xfId="37" applyNumberFormat="1" applyFont="1" applyBorder="1" applyAlignment="1" applyProtection="1">
      <alignment horizontal="center" vertical="center"/>
      <protection hidden="1"/>
    </xf>
    <xf numFmtId="189" fontId="7" fillId="0" borderId="14" xfId="37" applyNumberFormat="1" applyFont="1" applyBorder="1" applyAlignment="1" applyProtection="1">
      <alignment horizontal="center" vertical="center"/>
      <protection hidden="1"/>
    </xf>
    <xf numFmtId="186" fontId="7" fillId="4" borderId="10" xfId="37" applyNumberFormat="1" applyFont="1" applyFill="1" applyBorder="1" applyAlignment="1" applyProtection="1">
      <alignment horizontal="center" vertical="center"/>
      <protection hidden="1"/>
    </xf>
    <xf numFmtId="195" fontId="7" fillId="4" borderId="13" xfId="37" applyNumberFormat="1" applyFont="1" applyFill="1" applyBorder="1" applyAlignment="1" applyProtection="1">
      <alignment horizontal="right" vertical="center"/>
      <protection hidden="1"/>
    </xf>
    <xf numFmtId="184" fontId="21" fillId="0" borderId="0" xfId="37" applyNumberFormat="1" applyFont="1" applyAlignment="1" applyProtection="1">
      <alignment horizontal="center" vertical="center"/>
      <protection hidden="1"/>
    </xf>
    <xf numFmtId="1" fontId="21" fillId="0" borderId="0" xfId="37" applyNumberFormat="1" applyFont="1" applyAlignment="1" applyProtection="1">
      <alignment horizontal="center" vertical="center"/>
      <protection hidden="1"/>
    </xf>
    <xf numFmtId="189" fontId="21" fillId="0" borderId="0" xfId="37" applyNumberFormat="1" applyFont="1" applyAlignment="1" applyProtection="1">
      <alignment horizontal="center" vertical="center"/>
      <protection hidden="1"/>
    </xf>
    <xf numFmtId="186" fontId="21" fillId="0" borderId="46" xfId="37" applyNumberFormat="1" applyFont="1" applyBorder="1" applyAlignment="1" applyProtection="1">
      <alignment horizontal="center" vertical="center"/>
      <protection hidden="1"/>
    </xf>
    <xf numFmtId="195" fontId="21" fillId="0" borderId="42" xfId="37" applyNumberFormat="1" applyFont="1" applyBorder="1" applyAlignment="1" applyProtection="1">
      <alignment horizontal="right" vertical="center"/>
      <protection hidden="1"/>
    </xf>
    <xf numFmtId="0" fontId="16" fillId="0" borderId="14" xfId="37" applyBorder="1"/>
    <xf numFmtId="0" fontId="16" fillId="0" borderId="15" xfId="37" applyBorder="1"/>
    <xf numFmtId="195" fontId="16" fillId="0" borderId="15" xfId="37" applyNumberFormat="1" applyBorder="1"/>
    <xf numFmtId="186" fontId="7" fillId="4" borderId="12" xfId="37" applyNumberFormat="1" applyFont="1" applyFill="1" applyBorder="1" applyAlignment="1" applyProtection="1">
      <alignment horizontal="center" vertical="center"/>
      <protection hidden="1"/>
    </xf>
    <xf numFmtId="195" fontId="7" fillId="4" borderId="24" xfId="37" applyNumberFormat="1" applyFont="1" applyFill="1" applyBorder="1" applyAlignment="1" applyProtection="1">
      <alignment horizontal="right" vertical="center"/>
      <protection hidden="1"/>
    </xf>
    <xf numFmtId="186" fontId="7" fillId="2" borderId="12" xfId="37" applyNumberFormat="1" applyFont="1" applyFill="1" applyBorder="1" applyAlignment="1" applyProtection="1">
      <alignment horizontal="center" vertical="center"/>
      <protection hidden="1"/>
    </xf>
    <xf numFmtId="186" fontId="7" fillId="2" borderId="14" xfId="37" applyNumberFormat="1" applyFont="1" applyFill="1" applyBorder="1" applyAlignment="1" applyProtection="1">
      <alignment horizontal="center" vertical="center"/>
      <protection hidden="1"/>
    </xf>
    <xf numFmtId="195" fontId="7" fillId="2" borderId="24" xfId="37" applyNumberFormat="1" applyFont="1" applyFill="1" applyBorder="1" applyAlignment="1" applyProtection="1">
      <alignment horizontal="right" vertical="center"/>
      <protection hidden="1"/>
    </xf>
    <xf numFmtId="186" fontId="9" fillId="2" borderId="12" xfId="37" applyNumberFormat="1" applyFont="1" applyFill="1" applyBorder="1" applyAlignment="1" applyProtection="1">
      <alignment horizontal="center" vertical="center"/>
      <protection hidden="1"/>
    </xf>
    <xf numFmtId="186" fontId="9" fillId="2" borderId="14" xfId="37" applyNumberFormat="1" applyFont="1" applyFill="1" applyBorder="1" applyAlignment="1" applyProtection="1">
      <alignment horizontal="center" vertical="center"/>
      <protection hidden="1"/>
    </xf>
    <xf numFmtId="195" fontId="9" fillId="2" borderId="24" xfId="37" applyNumberFormat="1" applyFont="1" applyFill="1" applyBorder="1" applyAlignment="1" applyProtection="1">
      <alignment horizontal="right" vertical="center"/>
      <protection hidden="1"/>
    </xf>
    <xf numFmtId="186" fontId="7" fillId="3" borderId="12" xfId="37" applyNumberFormat="1" applyFont="1" applyFill="1" applyBorder="1" applyAlignment="1" applyProtection="1">
      <alignment horizontal="center" vertical="center"/>
      <protection hidden="1"/>
    </xf>
    <xf numFmtId="186" fontId="7" fillId="3" borderId="14" xfId="37" applyNumberFormat="1" applyFont="1" applyFill="1" applyBorder="1" applyAlignment="1" applyProtection="1">
      <alignment horizontal="center" vertical="center"/>
      <protection hidden="1"/>
    </xf>
    <xf numFmtId="195" fontId="7" fillId="3" borderId="24" xfId="37" applyNumberFormat="1" applyFont="1" applyFill="1" applyBorder="1" applyAlignment="1" applyProtection="1">
      <alignment horizontal="right" vertical="center"/>
      <protection hidden="1"/>
    </xf>
    <xf numFmtId="184" fontId="9" fillId="0" borderId="0" xfId="37" applyNumberFormat="1" applyFont="1" applyAlignment="1" applyProtection="1">
      <alignment horizontal="center" vertical="center"/>
      <protection hidden="1"/>
    </xf>
    <xf numFmtId="1" fontId="9" fillId="0" borderId="0" xfId="37" applyNumberFormat="1" applyFont="1" applyAlignment="1" applyProtection="1">
      <alignment horizontal="center" vertical="center"/>
      <protection hidden="1"/>
    </xf>
    <xf numFmtId="189" fontId="9" fillId="0" borderId="0" xfId="37" applyNumberFormat="1" applyFont="1" applyAlignment="1" applyProtection="1">
      <alignment horizontal="center" vertical="center"/>
      <protection hidden="1"/>
    </xf>
    <xf numFmtId="186" fontId="9" fillId="0" borderId="46" xfId="37" applyNumberFormat="1" applyFont="1" applyBorder="1" applyAlignment="1" applyProtection="1">
      <alignment horizontal="center" vertical="center"/>
      <protection hidden="1"/>
    </xf>
    <xf numFmtId="195" fontId="9" fillId="0" borderId="42" xfId="37" applyNumberFormat="1" applyFont="1" applyBorder="1" applyAlignment="1" applyProtection="1">
      <alignment horizontal="right" vertical="center"/>
      <protection hidden="1"/>
    </xf>
    <xf numFmtId="0" fontId="17" fillId="0" borderId="0" xfId="37" applyFont="1" applyAlignment="1" applyProtection="1">
      <alignment horizontal="centerContinuous"/>
      <protection hidden="1"/>
    </xf>
    <xf numFmtId="0" fontId="7" fillId="0" borderId="0" xfId="37" applyFont="1" applyAlignment="1" applyProtection="1">
      <alignment horizontal="right" vertical="center"/>
      <protection hidden="1"/>
    </xf>
    <xf numFmtId="195" fontId="21" fillId="0" borderId="60" xfId="37" applyNumberFormat="1" applyFont="1" applyBorder="1" applyAlignment="1" applyProtection="1">
      <alignment horizontal="right" vertical="center"/>
      <protection hidden="1"/>
    </xf>
    <xf numFmtId="195" fontId="7" fillId="0" borderId="60" xfId="37" applyNumberFormat="1" applyFont="1" applyBorder="1" applyAlignment="1" applyProtection="1">
      <alignment horizontal="right" vertical="center"/>
      <protection hidden="1"/>
    </xf>
    <xf numFmtId="195" fontId="7" fillId="4" borderId="33" xfId="37" applyNumberFormat="1" applyFont="1" applyFill="1" applyBorder="1" applyAlignment="1" applyProtection="1">
      <alignment horizontal="right" vertical="center"/>
      <protection hidden="1"/>
    </xf>
    <xf numFmtId="195" fontId="21" fillId="0" borderId="61" xfId="37" applyNumberFormat="1" applyFont="1" applyBorder="1" applyAlignment="1" applyProtection="1">
      <alignment horizontal="right" vertical="center"/>
      <protection hidden="1"/>
    </xf>
    <xf numFmtId="195" fontId="16" fillId="0" borderId="10" xfId="37" applyNumberFormat="1" applyBorder="1"/>
    <xf numFmtId="195" fontId="7" fillId="4" borderId="60" xfId="37" applyNumberFormat="1" applyFont="1" applyFill="1" applyBorder="1" applyAlignment="1" applyProtection="1">
      <alignment horizontal="right" vertical="center"/>
      <protection hidden="1"/>
    </xf>
    <xf numFmtId="195" fontId="7" fillId="2" borderId="60" xfId="37" applyNumberFormat="1" applyFont="1" applyFill="1" applyBorder="1" applyAlignment="1" applyProtection="1">
      <alignment horizontal="right" vertical="center"/>
      <protection hidden="1"/>
    </xf>
    <xf numFmtId="195" fontId="9" fillId="2" borderId="60" xfId="37" applyNumberFormat="1" applyFont="1" applyFill="1" applyBorder="1" applyAlignment="1" applyProtection="1">
      <alignment horizontal="right" vertical="center"/>
      <protection hidden="1"/>
    </xf>
    <xf numFmtId="195" fontId="7" fillId="3" borderId="60" xfId="37" applyNumberFormat="1" applyFont="1" applyFill="1" applyBorder="1" applyAlignment="1" applyProtection="1">
      <alignment horizontal="right" vertical="center"/>
      <protection hidden="1"/>
    </xf>
    <xf numFmtId="195" fontId="9" fillId="0" borderId="61" xfId="37" applyNumberFormat="1" applyFont="1" applyBorder="1" applyAlignment="1" applyProtection="1">
      <alignment horizontal="right" vertical="center"/>
      <protection hidden="1"/>
    </xf>
    <xf numFmtId="185" fontId="7" fillId="0" borderId="46" xfId="37" applyNumberFormat="1" applyFont="1" applyBorder="1" applyAlignment="1" applyProtection="1">
      <alignment horizontal="left" vertical="center" wrapText="1"/>
      <protection hidden="1"/>
    </xf>
    <xf numFmtId="185" fontId="9" fillId="0" borderId="10" xfId="37" applyNumberFormat="1" applyFont="1" applyBorder="1" applyAlignment="1" applyProtection="1">
      <alignment horizontal="left" vertical="center" wrapText="1"/>
      <protection hidden="1"/>
    </xf>
    <xf numFmtId="185" fontId="9" fillId="0" borderId="12" xfId="37" applyNumberFormat="1" applyFont="1" applyBorder="1" applyAlignment="1" applyProtection="1">
      <alignment horizontal="left" vertical="center" wrapText="1"/>
      <protection hidden="1"/>
    </xf>
    <xf numFmtId="185" fontId="9" fillId="0" borderId="11" xfId="37" applyNumberFormat="1" applyFont="1" applyBorder="1" applyAlignment="1" applyProtection="1">
      <alignment horizontal="left" vertical="center" wrapText="1"/>
      <protection hidden="1"/>
    </xf>
    <xf numFmtId="184" fontId="7" fillId="0" borderId="42" xfId="37" applyNumberFormat="1" applyFont="1" applyBorder="1" applyAlignment="1" applyProtection="1">
      <alignment horizontal="center" vertical="center"/>
      <protection hidden="1"/>
    </xf>
    <xf numFmtId="184" fontId="7" fillId="0" borderId="46" xfId="37" applyNumberFormat="1" applyFont="1" applyBorder="1" applyAlignment="1" applyProtection="1">
      <alignment horizontal="center" vertical="center"/>
      <protection hidden="1"/>
    </xf>
    <xf numFmtId="185" fontId="7" fillId="2" borderId="12" xfId="37" applyNumberFormat="1" applyFont="1" applyFill="1" applyBorder="1" applyAlignment="1" applyProtection="1">
      <alignment horizontal="left" vertical="center" wrapText="1"/>
      <protection hidden="1"/>
    </xf>
    <xf numFmtId="185" fontId="7" fillId="3" borderId="24" xfId="37" applyNumberFormat="1" applyFont="1" applyFill="1" applyBorder="1" applyAlignment="1" applyProtection="1">
      <alignment horizontal="left" vertical="center" wrapText="1"/>
      <protection hidden="1"/>
    </xf>
    <xf numFmtId="184" fontId="7" fillId="2" borderId="24" xfId="37" applyNumberFormat="1" applyFont="1" applyFill="1" applyBorder="1" applyAlignment="1" applyProtection="1">
      <alignment horizontal="center" vertical="center"/>
      <protection hidden="1"/>
    </xf>
    <xf numFmtId="184" fontId="7" fillId="2" borderId="12" xfId="37" applyNumberFormat="1" applyFont="1" applyFill="1" applyBorder="1" applyAlignment="1" applyProtection="1">
      <alignment horizontal="center" vertical="center"/>
      <protection hidden="1"/>
    </xf>
    <xf numFmtId="185" fontId="9" fillId="0" borderId="24" xfId="37" applyNumberFormat="1" applyFont="1" applyBorder="1" applyAlignment="1" applyProtection="1">
      <alignment horizontal="left" vertical="center" wrapText="1"/>
      <protection hidden="1"/>
    </xf>
    <xf numFmtId="185" fontId="21" fillId="0" borderId="14" xfId="37" applyNumberFormat="1" applyFont="1" applyBorder="1" applyAlignment="1" applyProtection="1">
      <alignment horizontal="center" vertical="center"/>
      <protection hidden="1"/>
    </xf>
    <xf numFmtId="186" fontId="21" fillId="0" borderId="14" xfId="37" applyNumberFormat="1" applyFont="1" applyBorder="1" applyAlignment="1" applyProtection="1">
      <alignment horizontal="center" vertical="center"/>
      <protection hidden="1"/>
    </xf>
    <xf numFmtId="184" fontId="7" fillId="0" borderId="0" xfId="37" applyNumberFormat="1" applyFont="1" applyAlignment="1" applyProtection="1">
      <alignment horizontal="center" vertical="center"/>
      <protection hidden="1"/>
    </xf>
    <xf numFmtId="1" fontId="7" fillId="0" borderId="0" xfId="37" applyNumberFormat="1" applyFont="1" applyAlignment="1" applyProtection="1">
      <alignment horizontal="center" vertical="center"/>
      <protection hidden="1"/>
    </xf>
    <xf numFmtId="189" fontId="7" fillId="0" borderId="0" xfId="37" applyNumberFormat="1" applyFont="1" applyAlignment="1" applyProtection="1">
      <alignment horizontal="center" vertical="center"/>
      <protection hidden="1"/>
    </xf>
    <xf numFmtId="186" fontId="7" fillId="0" borderId="46" xfId="37" applyNumberFormat="1" applyFont="1" applyBorder="1" applyAlignment="1" applyProtection="1">
      <alignment horizontal="center" vertical="center"/>
      <protection hidden="1"/>
    </xf>
    <xf numFmtId="195" fontId="7" fillId="0" borderId="42" xfId="37" applyNumberFormat="1" applyFont="1" applyBorder="1" applyAlignment="1" applyProtection="1">
      <alignment horizontal="right" vertical="center"/>
      <protection hidden="1"/>
    </xf>
    <xf numFmtId="184" fontId="7" fillId="2" borderId="21" xfId="37" applyNumberFormat="1" applyFont="1" applyFill="1" applyBorder="1" applyAlignment="1" applyProtection="1">
      <alignment horizontal="center" vertical="center"/>
      <protection hidden="1"/>
    </xf>
    <xf numFmtId="1" fontId="7" fillId="2" borderId="21" xfId="37" applyNumberFormat="1" applyFont="1" applyFill="1" applyBorder="1" applyAlignment="1" applyProtection="1">
      <alignment horizontal="center" vertical="center"/>
      <protection hidden="1"/>
    </xf>
    <xf numFmtId="189" fontId="7" fillId="2" borderId="21" xfId="37" applyNumberFormat="1" applyFont="1" applyFill="1" applyBorder="1" applyAlignment="1" applyProtection="1">
      <alignment horizontal="center" vertical="center"/>
      <protection hidden="1"/>
    </xf>
    <xf numFmtId="186" fontId="7" fillId="4" borderId="14" xfId="37" applyNumberFormat="1" applyFont="1" applyFill="1" applyBorder="1" applyAlignment="1" applyProtection="1">
      <alignment horizontal="center" vertical="center"/>
      <protection hidden="1"/>
    </xf>
    <xf numFmtId="195" fontId="9" fillId="0" borderId="60" xfId="37" applyNumberFormat="1" applyFont="1" applyBorder="1" applyAlignment="1" applyProtection="1">
      <alignment horizontal="right" vertical="center"/>
      <protection hidden="1"/>
    </xf>
    <xf numFmtId="195" fontId="7" fillId="0" borderId="61" xfId="37" applyNumberFormat="1" applyFont="1" applyBorder="1" applyAlignment="1" applyProtection="1">
      <alignment horizontal="right" vertical="center"/>
      <protection hidden="1"/>
    </xf>
    <xf numFmtId="0" fontId="16" fillId="0" borderId="22" xfId="37" applyBorder="1"/>
    <xf numFmtId="188" fontId="9" fillId="0" borderId="29" xfId="37" applyNumberFormat="1" applyFont="1" applyBorder="1" applyAlignment="1" applyProtection="1">
      <alignment horizontal="left" vertical="center" wrapText="1"/>
      <protection hidden="1"/>
    </xf>
    <xf numFmtId="186" fontId="9" fillId="0" borderId="21" xfId="37" applyNumberFormat="1" applyFont="1" applyBorder="1" applyAlignment="1" applyProtection="1">
      <alignment horizontal="left" vertical="center" wrapText="1"/>
      <protection hidden="1"/>
    </xf>
    <xf numFmtId="0" fontId="38" fillId="0" borderId="62" xfId="37" applyFont="1" applyBorder="1" applyAlignment="1" applyProtection="1">
      <alignment horizontal="centerContinuous"/>
      <protection hidden="1"/>
    </xf>
    <xf numFmtId="0" fontId="38" fillId="0" borderId="43" xfId="37" applyFont="1" applyBorder="1" applyAlignment="1" applyProtection="1">
      <alignment horizontal="centerContinuous"/>
      <protection hidden="1"/>
    </xf>
    <xf numFmtId="0" fontId="38" fillId="0" borderId="36" xfId="37" applyFont="1" applyBorder="1" applyAlignment="1" applyProtection="1">
      <alignment horizontal="centerContinuous"/>
      <protection hidden="1"/>
    </xf>
    <xf numFmtId="0" fontId="7" fillId="0" borderId="44" xfId="37" applyFont="1" applyBorder="1" applyProtection="1">
      <protection hidden="1"/>
    </xf>
    <xf numFmtId="0" fontId="7" fillId="0" borderId="45" xfId="37" applyFont="1" applyBorder="1" applyProtection="1">
      <protection hidden="1"/>
    </xf>
    <xf numFmtId="0" fontId="11" fillId="0" borderId="10" xfId="37" applyFont="1" applyBorder="1"/>
    <xf numFmtId="0" fontId="9" fillId="0" borderId="12" xfId="37" applyFont="1" applyBorder="1"/>
    <xf numFmtId="0" fontId="16" fillId="0" borderId="12" xfId="37" applyBorder="1"/>
    <xf numFmtId="0" fontId="7" fillId="0" borderId="12" xfId="37" applyFont="1" applyBorder="1"/>
    <xf numFmtId="0" fontId="38" fillId="0" borderId="40" xfId="37" applyFont="1" applyBorder="1" applyAlignment="1" applyProtection="1">
      <alignment horizontal="centerContinuous"/>
      <protection hidden="1"/>
    </xf>
    <xf numFmtId="194" fontId="7" fillId="0" borderId="12" xfId="37" applyNumberFormat="1" applyFont="1" applyBorder="1" applyAlignment="1" applyProtection="1">
      <alignment vertical="center" wrapText="1"/>
      <protection hidden="1"/>
    </xf>
    <xf numFmtId="194" fontId="9" fillId="0" borderId="12" xfId="37" applyNumberFormat="1" applyFont="1" applyBorder="1" applyAlignment="1" applyProtection="1">
      <alignment vertical="center" wrapText="1"/>
      <protection hidden="1"/>
    </xf>
    <xf numFmtId="0" fontId="9" fillId="0" borderId="43" xfId="37" applyFont="1" applyBorder="1" applyProtection="1">
      <protection hidden="1"/>
    </xf>
    <xf numFmtId="0" fontId="9" fillId="5" borderId="54" xfId="37" applyFont="1" applyFill="1" applyBorder="1" applyProtection="1">
      <protection hidden="1"/>
    </xf>
    <xf numFmtId="0" fontId="9" fillId="5" borderId="55" xfId="37" applyFont="1" applyFill="1" applyBorder="1" applyProtection="1">
      <protection hidden="1"/>
    </xf>
    <xf numFmtId="0" fontId="16" fillId="0" borderId="13" xfId="37" applyBorder="1"/>
    <xf numFmtId="0" fontId="16" fillId="0" borderId="24" xfId="37" applyBorder="1"/>
    <xf numFmtId="0" fontId="16" fillId="0" borderId="21" xfId="37" applyBorder="1"/>
    <xf numFmtId="0" fontId="16" fillId="0" borderId="63" xfId="37" applyBorder="1"/>
    <xf numFmtId="195" fontId="15" fillId="0" borderId="10" xfId="37" applyNumberFormat="1" applyFont="1" applyBorder="1" applyAlignment="1">
      <alignment horizontal="center" vertical="center"/>
    </xf>
    <xf numFmtId="195" fontId="15" fillId="0" borderId="12" xfId="37" applyNumberFormat="1" applyFont="1" applyBorder="1" applyAlignment="1">
      <alignment horizontal="center" vertical="center"/>
    </xf>
    <xf numFmtId="194" fontId="9" fillId="0" borderId="24" xfId="37" applyNumberFormat="1" applyFont="1" applyBorder="1" applyAlignment="1" applyProtection="1">
      <alignment vertical="center" wrapText="1"/>
      <protection hidden="1"/>
    </xf>
    <xf numFmtId="194" fontId="9" fillId="0" borderId="21" xfId="37" applyNumberFormat="1" applyFont="1" applyBorder="1" applyAlignment="1" applyProtection="1">
      <alignment vertical="center" wrapText="1"/>
      <protection hidden="1"/>
    </xf>
    <xf numFmtId="194" fontId="9" fillId="0" borderId="63" xfId="37" applyNumberFormat="1" applyFont="1" applyBorder="1" applyAlignment="1" applyProtection="1">
      <alignment vertical="center" wrapText="1"/>
      <protection hidden="1"/>
    </xf>
    <xf numFmtId="195" fontId="9" fillId="0" borderId="12" xfId="37" applyNumberFormat="1" applyFont="1" applyBorder="1" applyAlignment="1" applyProtection="1">
      <alignment horizontal="center" vertical="center"/>
      <protection hidden="1"/>
    </xf>
    <xf numFmtId="0" fontId="9" fillId="5" borderId="47" xfId="37" applyFont="1" applyFill="1" applyBorder="1" applyProtection="1">
      <protection hidden="1"/>
    </xf>
    <xf numFmtId="0" fontId="9" fillId="5" borderId="64" xfId="37" applyFont="1" applyFill="1" applyBorder="1" applyProtection="1">
      <protection hidden="1"/>
    </xf>
    <xf numFmtId="191" fontId="9" fillId="5" borderId="55" xfId="37" applyNumberFormat="1" applyFont="1" applyFill="1" applyBorder="1" applyProtection="1">
      <protection hidden="1"/>
    </xf>
    <xf numFmtId="195" fontId="9" fillId="5" borderId="55" xfId="37" applyNumberFormat="1" applyFont="1" applyFill="1" applyBorder="1" applyAlignment="1" applyProtection="1">
      <alignment horizontal="center" vertical="center"/>
      <protection hidden="1"/>
    </xf>
    <xf numFmtId="195" fontId="15" fillId="0" borderId="33" xfId="37" applyNumberFormat="1" applyFont="1" applyBorder="1" applyAlignment="1">
      <alignment horizontal="center" vertical="center"/>
    </xf>
    <xf numFmtId="195" fontId="15" fillId="0" borderId="60" xfId="37" applyNumberFormat="1" applyFont="1" applyBorder="1" applyAlignment="1">
      <alignment horizontal="center" vertical="center"/>
    </xf>
    <xf numFmtId="195" fontId="9" fillId="0" borderId="60" xfId="37" applyNumberFormat="1" applyFont="1" applyBorder="1" applyAlignment="1" applyProtection="1">
      <alignment horizontal="center" vertical="center"/>
      <protection hidden="1"/>
    </xf>
    <xf numFmtId="195" fontId="9" fillId="5" borderId="56" xfId="37" applyNumberFormat="1" applyFont="1" applyFill="1" applyBorder="1" applyAlignment="1" applyProtection="1">
      <alignment horizontal="center" vertical="center"/>
      <protection hidden="1"/>
    </xf>
    <xf numFmtId="0" fontId="34" fillId="0" borderId="0" xfId="0" applyFont="1" applyFill="1" applyAlignment="1">
      <alignment wrapText="1"/>
    </xf>
    <xf numFmtId="0" fontId="34" fillId="0" borderId="0" xfId="0" applyFont="1" applyFill="1" applyAlignment="1"/>
    <xf numFmtId="0" fontId="34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0" fontId="40" fillId="0" borderId="18" xfId="0" applyFont="1" applyFill="1" applyBorder="1" applyAlignment="1">
      <alignment horizontal="center" vertical="top" wrapText="1"/>
    </xf>
    <xf numFmtId="0" fontId="41" fillId="0" borderId="18" xfId="0" applyFont="1" applyFill="1" applyBorder="1" applyAlignment="1">
      <alignment horizontal="center" vertical="top" wrapText="1"/>
    </xf>
    <xf numFmtId="49" fontId="40" fillId="0" borderId="65" xfId="0" applyNumberFormat="1" applyFont="1" applyFill="1" applyBorder="1" applyAlignment="1">
      <alignment vertical="top"/>
    </xf>
    <xf numFmtId="0" fontId="40" fillId="0" borderId="66" xfId="0" applyFont="1" applyFill="1" applyBorder="1" applyAlignment="1">
      <alignment vertical="top" wrapText="1"/>
    </xf>
    <xf numFmtId="196" fontId="40" fillId="0" borderId="66" xfId="0" applyNumberFormat="1" applyFont="1" applyFill="1" applyBorder="1" applyAlignment="1">
      <alignment horizontal="right" vertical="top" wrapText="1"/>
    </xf>
    <xf numFmtId="197" fontId="40" fillId="0" borderId="66" xfId="0" applyNumberFormat="1" applyFont="1" applyFill="1" applyBorder="1" applyAlignment="1">
      <alignment horizontal="right" vertical="top" wrapText="1"/>
    </xf>
    <xf numFmtId="49" fontId="40" fillId="0" borderId="36" xfId="0" applyNumberFormat="1" applyFont="1" applyFill="1" applyBorder="1" applyAlignment="1">
      <alignment vertical="top"/>
    </xf>
    <xf numFmtId="0" fontId="40" fillId="0" borderId="67" xfId="0" applyFont="1" applyFill="1" applyBorder="1" applyAlignment="1">
      <alignment vertical="top" wrapText="1"/>
    </xf>
    <xf numFmtId="196" fontId="40" fillId="0" borderId="67" xfId="0" applyNumberFormat="1" applyFont="1" applyFill="1" applyBorder="1" applyAlignment="1">
      <alignment horizontal="right" vertical="top" wrapText="1"/>
    </xf>
    <xf numFmtId="197" fontId="40" fillId="0" borderId="67" xfId="0" applyNumberFormat="1" applyFont="1" applyFill="1" applyBorder="1" applyAlignment="1">
      <alignment horizontal="right" vertical="top" wrapText="1"/>
    </xf>
    <xf numFmtId="49" fontId="41" fillId="0" borderId="36" xfId="0" applyNumberFormat="1" applyFont="1" applyFill="1" applyBorder="1" applyAlignment="1">
      <alignment vertical="top"/>
    </xf>
    <xf numFmtId="196" fontId="42" fillId="0" borderId="67" xfId="0" applyNumberFormat="1" applyFont="1" applyFill="1" applyBorder="1" applyAlignment="1">
      <alignment vertical="top" wrapText="1"/>
    </xf>
    <xf numFmtId="197" fontId="42" fillId="0" borderId="67" xfId="0" applyNumberFormat="1" applyFont="1" applyFill="1" applyBorder="1" applyAlignment="1">
      <alignment vertical="top" wrapText="1"/>
    </xf>
    <xf numFmtId="196" fontId="42" fillId="8" borderId="67" xfId="0" applyNumberFormat="1" applyFont="1" applyFill="1" applyBorder="1" applyAlignment="1">
      <alignment vertical="top" wrapText="1"/>
    </xf>
    <xf numFmtId="197" fontId="42" fillId="8" borderId="67" xfId="0" applyNumberFormat="1" applyFont="1" applyFill="1" applyBorder="1" applyAlignment="1">
      <alignment vertical="top" wrapText="1"/>
    </xf>
    <xf numFmtId="196" fontId="40" fillId="8" borderId="67" xfId="0" applyNumberFormat="1" applyFont="1" applyFill="1" applyBorder="1" applyAlignment="1">
      <alignment horizontal="right" vertical="top" wrapText="1"/>
    </xf>
    <xf numFmtId="197" fontId="40" fillId="8" borderId="67" xfId="0" applyNumberFormat="1" applyFont="1" applyFill="1" applyBorder="1" applyAlignment="1">
      <alignment horizontal="right" vertical="top" wrapText="1"/>
    </xf>
    <xf numFmtId="0" fontId="7" fillId="0" borderId="0" xfId="37" applyFont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0" fillId="0" borderId="0" xfId="0" applyAlignment="1"/>
    <xf numFmtId="0" fontId="7" fillId="0" borderId="0" xfId="37" applyFont="1" applyAlignment="1" applyProtection="1">
      <alignment horizontal="centerContinuous" vertical="center"/>
      <protection hidden="1"/>
    </xf>
    <xf numFmtId="0" fontId="17" fillId="0" borderId="22" xfId="37" applyFont="1" applyBorder="1" applyAlignment="1" applyProtection="1">
      <alignment horizontal="center" vertical="center" wrapText="1"/>
      <protection hidden="1"/>
    </xf>
    <xf numFmtId="0" fontId="36" fillId="0" borderId="31" xfId="37" applyFont="1" applyBorder="1" applyAlignment="1" applyProtection="1">
      <alignment horizontal="center" vertical="center"/>
      <protection hidden="1"/>
    </xf>
    <xf numFmtId="0" fontId="36" fillId="0" borderId="18" xfId="37" applyFont="1" applyBorder="1" applyAlignment="1" applyProtection="1">
      <alignment horizontal="center" vertical="center"/>
      <protection hidden="1"/>
    </xf>
    <xf numFmtId="188" fontId="36" fillId="9" borderId="28" xfId="37" applyNumberFormat="1" applyFont="1" applyFill="1" applyBorder="1" applyAlignment="1" applyProtection="1">
      <alignment horizontal="left" vertical="center" wrapText="1"/>
      <protection hidden="1"/>
    </xf>
    <xf numFmtId="186" fontId="21" fillId="0" borderId="19" xfId="37" applyNumberFormat="1" applyFont="1" applyBorder="1" applyAlignment="1" applyProtection="1">
      <alignment horizontal="left" vertical="center" wrapText="1"/>
      <protection hidden="1"/>
    </xf>
    <xf numFmtId="186" fontId="21" fillId="0" borderId="63" xfId="37" applyNumberFormat="1" applyFont="1" applyBorder="1" applyAlignment="1" applyProtection="1">
      <alignment horizontal="left" vertical="center" wrapText="1"/>
      <protection hidden="1"/>
    </xf>
    <xf numFmtId="186" fontId="36" fillId="0" borderId="27" xfId="37" applyNumberFormat="1" applyFont="1" applyBorder="1" applyAlignment="1" applyProtection="1">
      <alignment horizontal="left" vertical="center" wrapText="1"/>
      <protection hidden="1"/>
    </xf>
    <xf numFmtId="194" fontId="9" fillId="0" borderId="10" xfId="37" applyNumberFormat="1" applyFont="1" applyBorder="1" applyAlignment="1" applyProtection="1">
      <alignment horizontal="left" vertical="center" wrapText="1"/>
      <protection hidden="1"/>
    </xf>
    <xf numFmtId="186" fontId="36" fillId="0" borderId="28" xfId="37" applyNumberFormat="1" applyFont="1" applyBorder="1" applyAlignment="1" applyProtection="1">
      <alignment horizontal="left" vertical="center" wrapText="1"/>
      <protection hidden="1"/>
    </xf>
    <xf numFmtId="194" fontId="9" fillId="0" borderId="59" xfId="37" applyNumberFormat="1" applyFont="1" applyBorder="1" applyAlignment="1" applyProtection="1">
      <alignment horizontal="left" vertical="center" wrapText="1"/>
      <protection hidden="1"/>
    </xf>
    <xf numFmtId="194" fontId="9" fillId="0" borderId="13" xfId="37" applyNumberFormat="1" applyFont="1" applyBorder="1" applyAlignment="1" applyProtection="1">
      <alignment horizontal="left" vertical="center" wrapText="1"/>
      <protection hidden="1"/>
    </xf>
    <xf numFmtId="194" fontId="7" fillId="0" borderId="59" xfId="37" applyNumberFormat="1" applyFont="1" applyBorder="1" applyAlignment="1" applyProtection="1">
      <alignment horizontal="left" vertical="center" wrapText="1"/>
      <protection hidden="1"/>
    </xf>
    <xf numFmtId="194" fontId="7" fillId="0" borderId="13" xfId="37" applyNumberFormat="1" applyFont="1" applyBorder="1" applyAlignment="1" applyProtection="1">
      <alignment horizontal="left" vertical="center" wrapText="1"/>
      <protection hidden="1"/>
    </xf>
    <xf numFmtId="194" fontId="7" fillId="0" borderId="24" xfId="37" applyNumberFormat="1" applyFont="1" applyBorder="1" applyAlignment="1" applyProtection="1">
      <alignment horizontal="left" vertical="center" wrapText="1"/>
      <protection hidden="1"/>
    </xf>
    <xf numFmtId="0" fontId="8" fillId="0" borderId="18" xfId="37" applyFont="1" applyBorder="1" applyAlignment="1" applyProtection="1">
      <alignment horizontal="center" vertical="center"/>
      <protection hidden="1"/>
    </xf>
    <xf numFmtId="186" fontId="21" fillId="0" borderId="21" xfId="37" applyNumberFormat="1" applyFont="1" applyBorder="1" applyAlignment="1" applyProtection="1">
      <alignment horizontal="left" vertical="center" wrapText="1"/>
      <protection hidden="1"/>
    </xf>
    <xf numFmtId="186" fontId="36" fillId="0" borderId="24" xfId="37" applyNumberFormat="1" applyFont="1" applyBorder="1" applyAlignment="1" applyProtection="1">
      <alignment horizontal="center" vertical="center"/>
      <protection hidden="1"/>
    </xf>
    <xf numFmtId="184" fontId="36" fillId="0" borderId="24" xfId="37" applyNumberFormat="1" applyFont="1" applyBorder="1" applyAlignment="1" applyProtection="1">
      <alignment horizontal="center" vertical="center"/>
      <protection hidden="1"/>
    </xf>
    <xf numFmtId="184" fontId="36" fillId="0" borderId="12" xfId="37" applyNumberFormat="1" applyFont="1" applyBorder="1" applyAlignment="1" applyProtection="1">
      <alignment horizontal="center" vertical="center"/>
      <protection hidden="1"/>
    </xf>
    <xf numFmtId="186" fontId="21" fillId="0" borderId="24" xfId="37" applyNumberFormat="1" applyFont="1" applyBorder="1" applyAlignment="1" applyProtection="1">
      <alignment horizontal="center" vertical="center"/>
      <protection hidden="1"/>
    </xf>
    <xf numFmtId="186" fontId="7" fillId="0" borderId="24" xfId="37" applyNumberFormat="1" applyFont="1" applyBorder="1" applyAlignment="1" applyProtection="1">
      <alignment horizontal="center" vertical="center"/>
      <protection hidden="1"/>
    </xf>
    <xf numFmtId="186" fontId="7" fillId="0" borderId="13" xfId="37" applyNumberFormat="1" applyFont="1" applyBorder="1" applyAlignment="1" applyProtection="1">
      <alignment horizontal="center" vertical="center"/>
      <protection hidden="1"/>
    </xf>
    <xf numFmtId="186" fontId="21" fillId="0" borderId="42" xfId="37" applyNumberFormat="1" applyFont="1" applyBorder="1" applyAlignment="1" applyProtection="1">
      <alignment horizontal="center" vertical="center"/>
      <protection hidden="1"/>
    </xf>
    <xf numFmtId="0" fontId="30" fillId="0" borderId="68" xfId="0" applyFont="1" applyBorder="1" applyAlignment="1">
      <alignment horizontal="left" vertical="top" wrapText="1"/>
    </xf>
    <xf numFmtId="0" fontId="30" fillId="0" borderId="69" xfId="0" applyFont="1" applyBorder="1" applyAlignment="1">
      <alignment horizontal="left" vertical="top" wrapText="1"/>
    </xf>
    <xf numFmtId="0" fontId="30" fillId="0" borderId="0" xfId="0" applyFont="1" applyAlignment="1">
      <alignment horizontal="left" vertical="top" wrapText="1"/>
    </xf>
    <xf numFmtId="186" fontId="9" fillId="0" borderId="24" xfId="37" applyNumberFormat="1" applyFont="1" applyBorder="1" applyAlignment="1" applyProtection="1">
      <alignment horizontal="left" vertical="center" wrapText="1"/>
      <protection hidden="1"/>
    </xf>
    <xf numFmtId="186" fontId="9" fillId="0" borderId="24" xfId="37" applyNumberFormat="1" applyFont="1" applyBorder="1" applyAlignment="1" applyProtection="1">
      <alignment horizontal="center" vertical="center"/>
      <protection hidden="1"/>
    </xf>
    <xf numFmtId="186" fontId="9" fillId="2" borderId="24" xfId="37" applyNumberFormat="1" applyFont="1" applyFill="1" applyBorder="1" applyAlignment="1" applyProtection="1">
      <alignment horizontal="center" vertical="center"/>
      <protection hidden="1"/>
    </xf>
    <xf numFmtId="184" fontId="9" fillId="2" borderId="24" xfId="37" applyNumberFormat="1" applyFont="1" applyFill="1" applyBorder="1" applyAlignment="1" applyProtection="1">
      <alignment horizontal="center" vertical="center"/>
      <protection hidden="1"/>
    </xf>
    <xf numFmtId="184" fontId="9" fillId="2" borderId="12" xfId="37" applyNumberFormat="1" applyFont="1" applyFill="1" applyBorder="1" applyAlignment="1" applyProtection="1">
      <alignment horizontal="center" vertical="center"/>
      <protection hidden="1"/>
    </xf>
    <xf numFmtId="186" fontId="7" fillId="2" borderId="24" xfId="37" applyNumberFormat="1" applyFont="1" applyFill="1" applyBorder="1" applyAlignment="1" applyProtection="1">
      <alignment horizontal="center" vertical="center"/>
      <protection hidden="1"/>
    </xf>
    <xf numFmtId="186" fontId="9" fillId="0" borderId="42" xfId="37" applyNumberFormat="1" applyFont="1" applyBorder="1" applyAlignment="1" applyProtection="1">
      <alignment horizontal="center" vertical="center"/>
      <protection hidden="1"/>
    </xf>
    <xf numFmtId="0" fontId="43" fillId="0" borderId="0" xfId="37" applyFont="1" applyAlignment="1" applyProtection="1">
      <alignment horizontal="centerContinuous" vertical="top"/>
      <protection hidden="1"/>
    </xf>
    <xf numFmtId="0" fontId="8" fillId="0" borderId="31" xfId="37" applyFont="1" applyBorder="1" applyAlignment="1" applyProtection="1">
      <alignment horizontal="center" vertical="center"/>
      <protection hidden="1"/>
    </xf>
    <xf numFmtId="0" fontId="8" fillId="0" borderId="32" xfId="37" applyFont="1" applyBorder="1" applyAlignment="1" applyProtection="1">
      <alignment horizontal="center" vertical="center"/>
      <protection hidden="1"/>
    </xf>
    <xf numFmtId="185" fontId="8" fillId="0" borderId="14" xfId="37" applyNumberFormat="1" applyFont="1" applyBorder="1" applyAlignment="1" applyProtection="1">
      <alignment horizontal="center" vertical="center"/>
      <protection hidden="1"/>
    </xf>
    <xf numFmtId="184" fontId="36" fillId="0" borderId="21" xfId="37" applyNumberFormat="1" applyFont="1" applyBorder="1" applyAlignment="1" applyProtection="1">
      <alignment horizontal="center" vertical="center"/>
      <protection hidden="1"/>
    </xf>
    <xf numFmtId="1" fontId="36" fillId="0" borderId="21" xfId="37" applyNumberFormat="1" applyFont="1" applyBorder="1" applyAlignment="1" applyProtection="1">
      <alignment horizontal="center" vertical="center"/>
      <protection hidden="1"/>
    </xf>
    <xf numFmtId="189" fontId="36" fillId="0" borderId="21" xfId="37" applyNumberFormat="1" applyFont="1" applyBorder="1" applyAlignment="1" applyProtection="1">
      <alignment horizontal="center" vertical="center"/>
      <protection hidden="1"/>
    </xf>
    <xf numFmtId="186" fontId="36" fillId="0" borderId="12" xfId="37" applyNumberFormat="1" applyFont="1" applyBorder="1" applyAlignment="1" applyProtection="1">
      <alignment horizontal="center" vertical="center"/>
      <protection hidden="1"/>
    </xf>
    <xf numFmtId="186" fontId="8" fillId="0" borderId="14" xfId="37" applyNumberFormat="1" applyFont="1" applyBorder="1" applyAlignment="1" applyProtection="1">
      <alignment horizontal="center" vertical="center"/>
      <protection hidden="1"/>
    </xf>
    <xf numFmtId="190" fontId="36" fillId="0" borderId="24" xfId="37" applyNumberFormat="1" applyFont="1" applyBorder="1" applyAlignment="1" applyProtection="1">
      <alignment horizontal="right" vertical="center"/>
      <protection hidden="1"/>
    </xf>
    <xf numFmtId="190" fontId="9" fillId="0" borderId="24" xfId="37" applyNumberFormat="1" applyFont="1" applyBorder="1" applyAlignment="1" applyProtection="1">
      <alignment horizontal="right" vertical="center"/>
      <protection hidden="1"/>
    </xf>
    <xf numFmtId="185" fontId="44" fillId="0" borderId="14" xfId="37" applyNumberFormat="1" applyFont="1" applyBorder="1" applyAlignment="1" applyProtection="1">
      <alignment horizontal="center" vertical="center"/>
      <protection hidden="1"/>
    </xf>
    <xf numFmtId="186" fontId="44" fillId="0" borderId="14" xfId="37" applyNumberFormat="1" applyFont="1" applyBorder="1" applyAlignment="1" applyProtection="1">
      <alignment horizontal="center" vertical="center"/>
      <protection hidden="1"/>
    </xf>
    <xf numFmtId="190" fontId="21" fillId="0" borderId="24" xfId="37" applyNumberFormat="1" applyFont="1" applyBorder="1" applyAlignment="1" applyProtection="1">
      <alignment horizontal="right" vertical="center"/>
      <protection hidden="1"/>
    </xf>
    <xf numFmtId="190" fontId="7" fillId="0" borderId="24" xfId="37" applyNumberFormat="1" applyFont="1" applyBorder="1" applyAlignment="1" applyProtection="1">
      <alignment horizontal="right" vertical="center"/>
      <protection hidden="1"/>
    </xf>
    <xf numFmtId="190" fontId="7" fillId="4" borderId="13" xfId="37" applyNumberFormat="1" applyFont="1" applyFill="1" applyBorder="1" applyAlignment="1" applyProtection="1">
      <alignment horizontal="right" vertical="center"/>
      <protection hidden="1"/>
    </xf>
    <xf numFmtId="190" fontId="7" fillId="4" borderId="24" xfId="37" applyNumberFormat="1" applyFont="1" applyFill="1" applyBorder="1" applyAlignment="1" applyProtection="1">
      <alignment horizontal="right" vertical="center"/>
      <protection hidden="1"/>
    </xf>
    <xf numFmtId="190" fontId="7" fillId="2" borderId="24" xfId="37" applyNumberFormat="1" applyFont="1" applyFill="1" applyBorder="1" applyAlignment="1" applyProtection="1">
      <alignment horizontal="right" vertical="center"/>
      <protection hidden="1"/>
    </xf>
    <xf numFmtId="185" fontId="11" fillId="0" borderId="14" xfId="37" applyNumberFormat="1" applyFont="1" applyBorder="1" applyAlignment="1" applyProtection="1">
      <alignment horizontal="center" vertical="center"/>
      <protection hidden="1"/>
    </xf>
    <xf numFmtId="186" fontId="11" fillId="0" borderId="14" xfId="37" applyNumberFormat="1" applyFont="1" applyBorder="1" applyAlignment="1" applyProtection="1">
      <alignment horizontal="center" vertical="center"/>
      <protection hidden="1"/>
    </xf>
    <xf numFmtId="190" fontId="9" fillId="2" borderId="24" xfId="37" applyNumberFormat="1" applyFont="1" applyFill="1" applyBorder="1" applyAlignment="1" applyProtection="1">
      <alignment horizontal="right" vertical="center"/>
      <protection hidden="1"/>
    </xf>
    <xf numFmtId="185" fontId="11" fillId="2" borderId="14" xfId="37" applyNumberFormat="1" applyFont="1" applyFill="1" applyBorder="1" applyAlignment="1" applyProtection="1">
      <alignment horizontal="center" vertical="center"/>
      <protection hidden="1"/>
    </xf>
    <xf numFmtId="184" fontId="9" fillId="2" borderId="21" xfId="37" applyNumberFormat="1" applyFont="1" applyFill="1" applyBorder="1" applyAlignment="1" applyProtection="1">
      <alignment horizontal="center" vertical="center"/>
      <protection hidden="1"/>
    </xf>
    <xf numFmtId="1" fontId="9" fillId="2" borderId="21" xfId="37" applyNumberFormat="1" applyFont="1" applyFill="1" applyBorder="1" applyAlignment="1" applyProtection="1">
      <alignment horizontal="center" vertical="center"/>
      <protection hidden="1"/>
    </xf>
    <xf numFmtId="189" fontId="9" fillId="2" borderId="21" xfId="37" applyNumberFormat="1" applyFont="1" applyFill="1" applyBorder="1" applyAlignment="1" applyProtection="1">
      <alignment horizontal="center" vertical="center"/>
      <protection hidden="1"/>
    </xf>
    <xf numFmtId="186" fontId="11" fillId="2" borderId="14" xfId="37" applyNumberFormat="1" applyFont="1" applyFill="1" applyBorder="1" applyAlignment="1" applyProtection="1">
      <alignment horizontal="center" vertical="center"/>
      <protection hidden="1"/>
    </xf>
    <xf numFmtId="185" fontId="8" fillId="2" borderId="14" xfId="37" applyNumberFormat="1" applyFont="1" applyFill="1" applyBorder="1" applyAlignment="1" applyProtection="1">
      <alignment horizontal="center" vertical="center"/>
      <protection hidden="1"/>
    </xf>
    <xf numFmtId="186" fontId="8" fillId="2" borderId="14" xfId="37" applyNumberFormat="1" applyFont="1" applyFill="1" applyBorder="1" applyAlignment="1" applyProtection="1">
      <alignment horizontal="center" vertical="center"/>
      <protection hidden="1"/>
    </xf>
    <xf numFmtId="190" fontId="9" fillId="0" borderId="42" xfId="37" applyNumberFormat="1" applyFont="1" applyBorder="1" applyAlignment="1" applyProtection="1">
      <alignment horizontal="right" vertical="center"/>
      <protection hidden="1"/>
    </xf>
    <xf numFmtId="190" fontId="36" fillId="0" borderId="60" xfId="37" applyNumberFormat="1" applyFont="1" applyBorder="1" applyAlignment="1" applyProtection="1">
      <alignment horizontal="right" vertical="center"/>
      <protection hidden="1"/>
    </xf>
    <xf numFmtId="190" fontId="9" fillId="0" borderId="60" xfId="37" applyNumberFormat="1" applyFont="1" applyBorder="1" applyAlignment="1" applyProtection="1">
      <alignment horizontal="right" vertical="center"/>
      <protection hidden="1"/>
    </xf>
    <xf numFmtId="190" fontId="21" fillId="0" borderId="60" xfId="37" applyNumberFormat="1" applyFont="1" applyBorder="1" applyAlignment="1" applyProtection="1">
      <alignment horizontal="right" vertical="center"/>
      <protection hidden="1"/>
    </xf>
    <xf numFmtId="190" fontId="7" fillId="0" borderId="60" xfId="37" applyNumberFormat="1" applyFont="1" applyBorder="1" applyAlignment="1" applyProtection="1">
      <alignment horizontal="right" vertical="center"/>
      <protection hidden="1"/>
    </xf>
    <xf numFmtId="190" fontId="7" fillId="4" borderId="60" xfId="37" applyNumberFormat="1" applyFont="1" applyFill="1" applyBorder="1" applyAlignment="1" applyProtection="1">
      <alignment horizontal="right" vertical="center"/>
      <protection hidden="1"/>
    </xf>
    <xf numFmtId="190" fontId="7" fillId="2" borderId="60" xfId="37" applyNumberFormat="1" applyFont="1" applyFill="1" applyBorder="1" applyAlignment="1" applyProtection="1">
      <alignment horizontal="right" vertical="center"/>
      <protection hidden="1"/>
    </xf>
    <xf numFmtId="190" fontId="9" fillId="2" borderId="60" xfId="37" applyNumberFormat="1" applyFont="1" applyFill="1" applyBorder="1" applyAlignment="1" applyProtection="1">
      <alignment horizontal="right" vertical="center"/>
      <protection hidden="1"/>
    </xf>
    <xf numFmtId="190" fontId="9" fillId="0" borderId="61" xfId="37" applyNumberFormat="1" applyFont="1" applyBorder="1" applyAlignment="1" applyProtection="1">
      <alignment horizontal="right" vertical="center"/>
      <protection hidden="1"/>
    </xf>
    <xf numFmtId="186" fontId="7" fillId="0" borderId="42" xfId="37" applyNumberFormat="1" applyFont="1" applyBorder="1" applyAlignment="1" applyProtection="1">
      <alignment horizontal="center" vertical="center"/>
      <protection hidden="1"/>
    </xf>
    <xf numFmtId="186" fontId="7" fillId="0" borderId="15" xfId="37" applyNumberFormat="1" applyFont="1" applyBorder="1" applyAlignment="1" applyProtection="1">
      <alignment horizontal="left" vertical="center" wrapText="1"/>
      <protection hidden="1"/>
    </xf>
    <xf numFmtId="190" fontId="7" fillId="3" borderId="24" xfId="37" applyNumberFormat="1" applyFont="1" applyFill="1" applyBorder="1" applyAlignment="1" applyProtection="1">
      <alignment horizontal="right" vertical="center"/>
      <protection hidden="1"/>
    </xf>
    <xf numFmtId="190" fontId="7" fillId="3" borderId="13" xfId="37" applyNumberFormat="1" applyFont="1" applyFill="1" applyBorder="1" applyAlignment="1" applyProtection="1">
      <alignment horizontal="right" vertical="center"/>
      <protection hidden="1"/>
    </xf>
    <xf numFmtId="190" fontId="21" fillId="0" borderId="42" xfId="37" applyNumberFormat="1" applyFont="1" applyBorder="1" applyAlignment="1" applyProtection="1">
      <alignment horizontal="right" vertical="center"/>
      <protection hidden="1"/>
    </xf>
    <xf numFmtId="190" fontId="7" fillId="0" borderId="61" xfId="37" applyNumberFormat="1" applyFont="1" applyBorder="1" applyAlignment="1" applyProtection="1">
      <alignment horizontal="right" vertical="center"/>
      <protection hidden="1"/>
    </xf>
    <xf numFmtId="190" fontId="7" fillId="3" borderId="60" xfId="37" applyNumberFormat="1" applyFont="1" applyFill="1" applyBorder="1" applyAlignment="1" applyProtection="1">
      <alignment horizontal="right" vertical="center"/>
      <protection hidden="1"/>
    </xf>
    <xf numFmtId="194" fontId="7" fillId="0" borderId="10" xfId="37" applyNumberFormat="1" applyFont="1" applyBorder="1" applyAlignment="1" applyProtection="1">
      <alignment horizontal="left" vertical="center" wrapText="1"/>
      <protection hidden="1"/>
    </xf>
    <xf numFmtId="0" fontId="20" fillId="0" borderId="37" xfId="37" applyFont="1" applyBorder="1" applyProtection="1">
      <protection hidden="1"/>
    </xf>
    <xf numFmtId="0" fontId="20" fillId="0" borderId="44" xfId="37" applyFont="1" applyBorder="1" applyProtection="1">
      <protection hidden="1"/>
    </xf>
    <xf numFmtId="0" fontId="17" fillId="0" borderId="35" xfId="37" applyFont="1" applyBorder="1" applyProtection="1">
      <protection hidden="1"/>
    </xf>
    <xf numFmtId="185" fontId="9" fillId="0" borderId="42" xfId="37" applyNumberFormat="1" applyFont="1" applyBorder="1" applyAlignment="1" applyProtection="1">
      <alignment horizontal="left" vertical="center" wrapText="1"/>
      <protection hidden="1"/>
    </xf>
    <xf numFmtId="186" fontId="9" fillId="0" borderId="46" xfId="37" applyNumberFormat="1" applyFont="1" applyBorder="1" applyAlignment="1" applyProtection="1">
      <alignment horizontal="left" vertical="center" wrapText="1"/>
      <protection hidden="1"/>
    </xf>
    <xf numFmtId="186" fontId="9" fillId="0" borderId="13" xfId="37" applyNumberFormat="1" applyFont="1" applyBorder="1" applyAlignment="1" applyProtection="1">
      <alignment horizontal="center" vertical="center"/>
      <protection hidden="1"/>
    </xf>
    <xf numFmtId="184" fontId="9" fillId="0" borderId="13" xfId="37" applyNumberFormat="1" applyFont="1" applyBorder="1" applyAlignment="1" applyProtection="1">
      <alignment horizontal="center" vertical="center"/>
      <protection hidden="1"/>
    </xf>
    <xf numFmtId="186" fontId="9" fillId="0" borderId="59" xfId="37" applyNumberFormat="1" applyFont="1" applyBorder="1" applyAlignment="1" applyProtection="1">
      <alignment horizontal="left" vertical="center" wrapText="1"/>
      <protection hidden="1"/>
    </xf>
    <xf numFmtId="186" fontId="9" fillId="0" borderId="59" xfId="37" applyNumberFormat="1" applyFont="1" applyBorder="1" applyAlignment="1" applyProtection="1">
      <alignment horizontal="center" vertical="center"/>
      <protection hidden="1"/>
    </xf>
    <xf numFmtId="184" fontId="9" fillId="0" borderId="59" xfId="37" applyNumberFormat="1" applyFont="1" applyBorder="1" applyAlignment="1" applyProtection="1">
      <alignment horizontal="center" vertical="center"/>
      <protection hidden="1"/>
    </xf>
    <xf numFmtId="184" fontId="9" fillId="0" borderId="16" xfId="37" applyNumberFormat="1" applyFont="1" applyBorder="1" applyAlignment="1" applyProtection="1">
      <alignment horizontal="center" vertical="center"/>
      <protection hidden="1"/>
    </xf>
    <xf numFmtId="186" fontId="7" fillId="0" borderId="46" xfId="37" applyNumberFormat="1" applyFont="1" applyBorder="1" applyAlignment="1" applyProtection="1">
      <alignment horizontal="left" vertical="center" wrapText="1"/>
      <protection hidden="1"/>
    </xf>
    <xf numFmtId="186" fontId="7" fillId="0" borderId="59" xfId="37" applyNumberFormat="1" applyFont="1" applyBorder="1" applyAlignment="1" applyProtection="1">
      <alignment horizontal="left" vertical="center" wrapText="1"/>
      <protection hidden="1"/>
    </xf>
    <xf numFmtId="194" fontId="7" fillId="0" borderId="16" xfId="37" applyNumberFormat="1" applyFont="1" applyBorder="1" applyAlignment="1" applyProtection="1">
      <alignment horizontal="left" vertical="center" wrapText="1"/>
      <protection hidden="1"/>
    </xf>
    <xf numFmtId="0" fontId="17" fillId="0" borderId="40" xfId="37" applyFont="1" applyBorder="1" applyProtection="1">
      <protection hidden="1"/>
    </xf>
    <xf numFmtId="0" fontId="11" fillId="5" borderId="40" xfId="37" applyFont="1" applyFill="1" applyBorder="1" applyProtection="1">
      <protection hidden="1"/>
    </xf>
    <xf numFmtId="0" fontId="11" fillId="5" borderId="35" xfId="37" applyFont="1" applyFill="1" applyBorder="1" applyProtection="1">
      <protection hidden="1"/>
    </xf>
    <xf numFmtId="186" fontId="8" fillId="3" borderId="14" xfId="37" applyNumberFormat="1" applyFont="1" applyFill="1" applyBorder="1" applyAlignment="1" applyProtection="1">
      <alignment horizontal="center" vertical="center"/>
      <protection hidden="1"/>
    </xf>
    <xf numFmtId="184" fontId="9" fillId="0" borderId="14" xfId="37" applyNumberFormat="1" applyFont="1" applyBorder="1" applyAlignment="1" applyProtection="1">
      <alignment horizontal="center" vertical="center"/>
      <protection hidden="1"/>
    </xf>
    <xf numFmtId="1" fontId="9" fillId="0" borderId="14" xfId="37" applyNumberFormat="1" applyFont="1" applyBorder="1" applyAlignment="1" applyProtection="1">
      <alignment horizontal="center" vertical="center"/>
      <protection hidden="1"/>
    </xf>
    <xf numFmtId="189" fontId="9" fillId="0" borderId="14" xfId="37" applyNumberFormat="1" applyFont="1" applyBorder="1" applyAlignment="1" applyProtection="1">
      <alignment horizontal="center" vertical="center"/>
      <protection hidden="1"/>
    </xf>
    <xf numFmtId="190" fontId="9" fillId="2" borderId="13" xfId="37" applyNumberFormat="1" applyFont="1" applyFill="1" applyBorder="1" applyAlignment="1" applyProtection="1">
      <alignment horizontal="right" vertical="center"/>
      <protection hidden="1"/>
    </xf>
    <xf numFmtId="185" fontId="11" fillId="0" borderId="11" xfId="37" applyNumberFormat="1" applyFont="1" applyBorder="1" applyAlignment="1" applyProtection="1">
      <alignment horizontal="center" vertical="center"/>
      <protection hidden="1"/>
    </xf>
    <xf numFmtId="184" fontId="9" fillId="0" borderId="11" xfId="37" applyNumberFormat="1" applyFont="1" applyBorder="1" applyAlignment="1" applyProtection="1">
      <alignment horizontal="center" vertical="center"/>
      <protection hidden="1"/>
    </xf>
    <xf numFmtId="1" fontId="9" fillId="0" borderId="11" xfId="37" applyNumberFormat="1" applyFont="1" applyBorder="1" applyAlignment="1" applyProtection="1">
      <alignment horizontal="center" vertical="center"/>
      <protection hidden="1"/>
    </xf>
    <xf numFmtId="189" fontId="9" fillId="0" borderId="11" xfId="37" applyNumberFormat="1" applyFont="1" applyBorder="1" applyAlignment="1" applyProtection="1">
      <alignment horizontal="center" vertical="center"/>
      <protection hidden="1"/>
    </xf>
    <xf numFmtId="186" fontId="9" fillId="0" borderId="16" xfId="37" applyNumberFormat="1" applyFont="1" applyBorder="1" applyAlignment="1" applyProtection="1">
      <alignment horizontal="center" vertical="center"/>
      <protection hidden="1"/>
    </xf>
    <xf numFmtId="186" fontId="11" fillId="0" borderId="11" xfId="37" applyNumberFormat="1" applyFont="1" applyBorder="1" applyAlignment="1" applyProtection="1">
      <alignment horizontal="center" vertical="center"/>
      <protection hidden="1"/>
    </xf>
    <xf numFmtId="190" fontId="9" fillId="2" borderId="59" xfId="37" applyNumberFormat="1" applyFont="1" applyFill="1" applyBorder="1" applyAlignment="1" applyProtection="1">
      <alignment horizontal="right" vertical="center"/>
      <protection hidden="1"/>
    </xf>
    <xf numFmtId="190" fontId="9" fillId="0" borderId="59" xfId="37" applyNumberFormat="1" applyFont="1" applyBorder="1" applyAlignment="1" applyProtection="1">
      <alignment horizontal="right" vertical="center"/>
      <protection hidden="1"/>
    </xf>
    <xf numFmtId="191" fontId="11" fillId="5" borderId="70" xfId="37" applyNumberFormat="1" applyFont="1" applyFill="1" applyBorder="1" applyProtection="1">
      <protection hidden="1"/>
    </xf>
    <xf numFmtId="190" fontId="11" fillId="5" borderId="70" xfId="37" applyNumberFormat="1" applyFont="1" applyFill="1" applyBorder="1" applyProtection="1">
      <protection hidden="1"/>
    </xf>
    <xf numFmtId="190" fontId="9" fillId="2" borderId="33" xfId="37" applyNumberFormat="1" applyFont="1" applyFill="1" applyBorder="1" applyAlignment="1" applyProtection="1">
      <alignment horizontal="right" vertical="center"/>
      <protection hidden="1"/>
    </xf>
    <xf numFmtId="190" fontId="9" fillId="2" borderId="57" xfId="37" applyNumberFormat="1" applyFont="1" applyFill="1" applyBorder="1" applyAlignment="1" applyProtection="1">
      <alignment horizontal="right" vertical="center"/>
      <protection hidden="1"/>
    </xf>
    <xf numFmtId="190" fontId="9" fillId="0" borderId="57" xfId="37" applyNumberFormat="1" applyFont="1" applyBorder="1" applyAlignment="1" applyProtection="1">
      <alignment horizontal="right" vertical="center"/>
      <protection hidden="1"/>
    </xf>
    <xf numFmtId="190" fontId="11" fillId="5" borderId="71" xfId="37" applyNumberFormat="1" applyFont="1" applyFill="1" applyBorder="1" applyProtection="1">
      <protection hidden="1"/>
    </xf>
    <xf numFmtId="0" fontId="0" fillId="0" borderId="0" xfId="0" applyAlignment="1">
      <alignment horizontal="left"/>
    </xf>
    <xf numFmtId="0" fontId="13" fillId="0" borderId="0" xfId="0" applyFont="1" applyAlignment="1">
      <alignment horizontal="center"/>
    </xf>
    <xf numFmtId="0" fontId="18" fillId="0" borderId="65" xfId="0" applyFont="1" applyBorder="1" applyAlignment="1" applyProtection="1">
      <alignment horizontal="center" vertical="center" wrapText="1"/>
      <protection hidden="1"/>
    </xf>
    <xf numFmtId="0" fontId="18" fillId="0" borderId="65" xfId="0" applyFont="1" applyBorder="1" applyAlignment="1" applyProtection="1">
      <alignment horizontal="centerContinuous" vertical="center" wrapText="1"/>
      <protection hidden="1"/>
    </xf>
    <xf numFmtId="0" fontId="18" fillId="0" borderId="66" xfId="0" applyFont="1" applyBorder="1" applyAlignment="1" applyProtection="1">
      <alignment horizontal="center" vertical="center" wrapText="1"/>
      <protection hidden="1"/>
    </xf>
    <xf numFmtId="194" fontId="9" fillId="10" borderId="27" xfId="0" applyNumberFormat="1" applyFont="1" applyFill="1" applyBorder="1" applyAlignment="1" applyProtection="1">
      <alignment horizontal="left" vertical="center" wrapText="1"/>
      <protection hidden="1"/>
    </xf>
    <xf numFmtId="184" fontId="9" fillId="10" borderId="59" xfId="0" applyNumberFormat="1" applyFont="1" applyFill="1" applyBorder="1" applyAlignment="1" applyProtection="1">
      <alignment horizontal="center" vertical="center"/>
      <protection hidden="1"/>
    </xf>
    <xf numFmtId="184" fontId="9" fillId="10" borderId="16" xfId="0" applyNumberFormat="1" applyFont="1" applyFill="1" applyBorder="1" applyAlignment="1" applyProtection="1">
      <alignment horizontal="center" vertical="center"/>
      <protection hidden="1"/>
    </xf>
    <xf numFmtId="190" fontId="9" fillId="10" borderId="59" xfId="0" applyNumberFormat="1" applyFont="1" applyFill="1" applyBorder="1" applyAlignment="1" applyProtection="1">
      <alignment horizontal="right" vertical="center"/>
      <protection hidden="1"/>
    </xf>
    <xf numFmtId="190" fontId="9" fillId="10" borderId="57" xfId="0" applyNumberFormat="1" applyFont="1" applyFill="1" applyBorder="1" applyAlignment="1" applyProtection="1">
      <alignment horizontal="right" vertical="center"/>
      <protection hidden="1"/>
    </xf>
    <xf numFmtId="194" fontId="7" fillId="0" borderId="28" xfId="0" applyNumberFormat="1" applyFont="1" applyBorder="1" applyAlignment="1" applyProtection="1">
      <alignment horizontal="left" vertical="center" wrapText="1"/>
      <protection hidden="1"/>
    </xf>
    <xf numFmtId="184" fontId="7" fillId="0" borderId="13" xfId="0" applyNumberFormat="1" applyFont="1" applyBorder="1" applyAlignment="1" applyProtection="1">
      <alignment horizontal="center" vertical="center"/>
      <protection hidden="1"/>
    </xf>
    <xf numFmtId="184" fontId="7" fillId="0" borderId="10" xfId="0" applyNumberFormat="1" applyFont="1" applyBorder="1" applyAlignment="1" applyProtection="1">
      <alignment horizontal="center" vertical="center"/>
      <protection hidden="1"/>
    </xf>
    <xf numFmtId="190" fontId="7" fillId="0" borderId="13" xfId="0" applyNumberFormat="1" applyFont="1" applyBorder="1" applyAlignment="1" applyProtection="1">
      <alignment horizontal="right" vertical="center"/>
      <protection hidden="1"/>
    </xf>
    <xf numFmtId="190" fontId="7" fillId="0" borderId="33" xfId="0" applyNumberFormat="1" applyFont="1" applyBorder="1" applyAlignment="1" applyProtection="1">
      <alignment horizontal="right" vertical="center"/>
      <protection hidden="1"/>
    </xf>
    <xf numFmtId="194" fontId="9" fillId="10" borderId="28" xfId="0" applyNumberFormat="1" applyFont="1" applyFill="1" applyBorder="1" applyAlignment="1" applyProtection="1">
      <alignment horizontal="left" vertical="center" wrapText="1"/>
      <protection hidden="1"/>
    </xf>
    <xf numFmtId="184" fontId="9" fillId="10" borderId="13" xfId="0" applyNumberFormat="1" applyFont="1" applyFill="1" applyBorder="1" applyAlignment="1" applyProtection="1">
      <alignment horizontal="center" vertical="center"/>
      <protection hidden="1"/>
    </xf>
    <xf numFmtId="184" fontId="9" fillId="10" borderId="10" xfId="0" applyNumberFormat="1" applyFont="1" applyFill="1" applyBorder="1" applyAlignment="1" applyProtection="1">
      <alignment horizontal="center" vertical="center"/>
      <protection hidden="1"/>
    </xf>
    <xf numFmtId="190" fontId="9" fillId="10" borderId="13" xfId="0" applyNumberFormat="1" applyFont="1" applyFill="1" applyBorder="1" applyAlignment="1" applyProtection="1">
      <alignment horizontal="right" vertical="center"/>
      <protection hidden="1"/>
    </xf>
    <xf numFmtId="190" fontId="9" fillId="10" borderId="33" xfId="0" applyNumberFormat="1" applyFont="1" applyFill="1" applyBorder="1" applyAlignment="1" applyProtection="1">
      <alignment horizontal="right" vertical="center"/>
      <protection hidden="1"/>
    </xf>
    <xf numFmtId="194" fontId="7" fillId="0" borderId="43" xfId="0" applyNumberFormat="1" applyFont="1" applyBorder="1" applyAlignment="1" applyProtection="1">
      <alignment horizontal="left" vertical="center" wrapText="1"/>
      <protection hidden="1"/>
    </xf>
    <xf numFmtId="184" fontId="7" fillId="0" borderId="72" xfId="0" applyNumberFormat="1" applyFont="1" applyBorder="1" applyAlignment="1" applyProtection="1">
      <alignment horizontal="center" vertical="center"/>
      <protection hidden="1"/>
    </xf>
    <xf numFmtId="184" fontId="7" fillId="0" borderId="39" xfId="0" applyNumberFormat="1" applyFont="1" applyBorder="1" applyAlignment="1" applyProtection="1">
      <alignment horizontal="center" vertical="center"/>
      <protection hidden="1"/>
    </xf>
    <xf numFmtId="190" fontId="7" fillId="0" borderId="72" xfId="0" applyNumberFormat="1" applyFont="1" applyBorder="1" applyAlignment="1" applyProtection="1">
      <alignment horizontal="right" vertical="center"/>
      <protection hidden="1"/>
    </xf>
    <xf numFmtId="190" fontId="7" fillId="0" borderId="48" xfId="0" applyNumberFormat="1" applyFont="1" applyBorder="1" applyAlignment="1" applyProtection="1">
      <alignment horizontal="right" vertical="center"/>
      <protection hidden="1"/>
    </xf>
    <xf numFmtId="0" fontId="9" fillId="11" borderId="43" xfId="0" applyFont="1" applyFill="1" applyBorder="1" applyProtection="1">
      <protection hidden="1"/>
    </xf>
    <xf numFmtId="0" fontId="9" fillId="11" borderId="38" xfId="0" applyFont="1" applyFill="1" applyBorder="1" applyProtection="1">
      <protection hidden="1"/>
    </xf>
    <xf numFmtId="190" fontId="9" fillId="11" borderId="39" xfId="0" applyNumberFormat="1" applyFont="1" applyFill="1" applyBorder="1" applyProtection="1">
      <protection hidden="1"/>
    </xf>
    <xf numFmtId="190" fontId="9" fillId="11" borderId="48" xfId="0" applyNumberFormat="1" applyFont="1" applyFill="1" applyBorder="1" applyProtection="1">
      <protection hidden="1"/>
    </xf>
    <xf numFmtId="0" fontId="11" fillId="0" borderId="0" xfId="55" applyFont="1"/>
    <xf numFmtId="0" fontId="8" fillId="10" borderId="0" xfId="55" applyFont="1" applyFill="1"/>
    <xf numFmtId="0" fontId="11" fillId="10" borderId="0" xfId="55" applyFont="1" applyFill="1"/>
    <xf numFmtId="0" fontId="8" fillId="0" borderId="0" xfId="55" applyFont="1" applyAlignment="1">
      <alignment vertical="center"/>
    </xf>
    <xf numFmtId="0" fontId="8" fillId="2" borderId="0" xfId="55" applyFont="1" applyFill="1"/>
    <xf numFmtId="192" fontId="8" fillId="2" borderId="0" xfId="20" applyNumberFormat="1" applyFont="1" applyFill="1" applyProtection="1"/>
    <xf numFmtId="192" fontId="8" fillId="0" borderId="0" xfId="20" applyNumberFormat="1" applyFont="1" applyFill="1" applyProtection="1"/>
    <xf numFmtId="0" fontId="8" fillId="0" borderId="0" xfId="55" applyFont="1" applyAlignment="1" applyProtection="1">
      <alignment horizontal="center" vertical="center"/>
      <protection locked="0"/>
    </xf>
    <xf numFmtId="0" fontId="8" fillId="2" borderId="0" xfId="55" applyFont="1" applyFill="1" applyProtection="1">
      <protection locked="0"/>
    </xf>
    <xf numFmtId="0" fontId="8" fillId="0" borderId="0" xfId="55" applyFont="1" applyProtection="1">
      <protection locked="0"/>
    </xf>
    <xf numFmtId="192" fontId="8" fillId="2" borderId="0" xfId="20" applyNumberFormat="1" applyFont="1" applyFill="1" applyAlignment="1" applyProtection="1">
      <alignment horizontal="center"/>
      <protection locked="0"/>
    </xf>
    <xf numFmtId="192" fontId="8" fillId="0" borderId="0" xfId="20" applyNumberFormat="1" applyFont="1" applyFill="1" applyAlignment="1" applyProtection="1">
      <alignment horizontal="center"/>
      <protection locked="0"/>
    </xf>
    <xf numFmtId="0" fontId="8" fillId="0" borderId="0" xfId="55" applyFont="1" applyAlignment="1">
      <alignment horizontal="center" vertical="center"/>
    </xf>
    <xf numFmtId="192" fontId="45" fillId="0" borderId="0" xfId="20" applyNumberFormat="1" applyFont="1" applyFill="1" applyAlignment="1" applyProtection="1">
      <alignment horizontal="right"/>
      <protection locked="0"/>
    </xf>
    <xf numFmtId="0" fontId="32" fillId="0" borderId="73" xfId="55" applyFont="1" applyBorder="1" applyAlignment="1">
      <alignment horizontal="center" vertical="center" wrapText="1"/>
    </xf>
    <xf numFmtId="0" fontId="32" fillId="0" borderId="74" xfId="55" applyFont="1" applyBorder="1" applyAlignment="1">
      <alignment horizontal="center" vertical="center" wrapText="1"/>
    </xf>
    <xf numFmtId="0" fontId="46" fillId="10" borderId="25" xfId="55" applyFont="1" applyFill="1" applyBorder="1" applyAlignment="1">
      <alignment horizontal="center" vertical="center" wrapText="1"/>
    </xf>
    <xf numFmtId="0" fontId="46" fillId="10" borderId="16" xfId="55" applyFont="1" applyFill="1" applyBorder="1" applyAlignment="1">
      <alignment horizontal="center" vertical="center" wrapText="1"/>
    </xf>
    <xf numFmtId="193" fontId="46" fillId="10" borderId="16" xfId="55" applyNumberFormat="1" applyFont="1" applyFill="1" applyBorder="1" applyAlignment="1">
      <alignment horizontal="center" vertical="center" wrapText="1"/>
    </xf>
    <xf numFmtId="193" fontId="46" fillId="10" borderId="57" xfId="55" applyNumberFormat="1" applyFont="1" applyFill="1" applyBorder="1" applyAlignment="1">
      <alignment horizontal="center" vertical="center" wrapText="1"/>
    </xf>
    <xf numFmtId="0" fontId="11" fillId="2" borderId="0" xfId="55" applyFont="1" applyFill="1"/>
    <xf numFmtId="0" fontId="46" fillId="10" borderId="19" xfId="55" applyFont="1" applyFill="1" applyBorder="1" applyAlignment="1">
      <alignment horizontal="center" vertical="center" wrapText="1"/>
    </xf>
    <xf numFmtId="0" fontId="46" fillId="10" borderId="10" xfId="55" applyFont="1" applyFill="1" applyBorder="1" applyAlignment="1">
      <alignment horizontal="left" vertical="top" wrapText="1"/>
    </xf>
    <xf numFmtId="193" fontId="46" fillId="10" borderId="10" xfId="2" applyNumberFormat="1" applyFont="1" applyFill="1" applyBorder="1" applyAlignment="1">
      <alignment horizontal="center" vertical="center" wrapText="1"/>
    </xf>
    <xf numFmtId="193" fontId="46" fillId="10" borderId="33" xfId="2" applyNumberFormat="1" applyFont="1" applyFill="1" applyBorder="1" applyAlignment="1">
      <alignment horizontal="center" vertical="center" wrapText="1"/>
    </xf>
    <xf numFmtId="0" fontId="32" fillId="10" borderId="19" xfId="55" applyFont="1" applyFill="1" applyBorder="1" applyAlignment="1">
      <alignment horizontal="center" vertical="center" wrapText="1"/>
    </xf>
    <xf numFmtId="0" fontId="32" fillId="10" borderId="10" xfId="55" applyFont="1" applyFill="1" applyBorder="1" applyAlignment="1">
      <alignment horizontal="left" vertical="top" wrapText="1"/>
    </xf>
    <xf numFmtId="193" fontId="32" fillId="10" borderId="10" xfId="2" applyNumberFormat="1" applyFont="1" applyFill="1" applyBorder="1" applyAlignment="1">
      <alignment horizontal="center" vertical="center" wrapText="1"/>
    </xf>
    <xf numFmtId="193" fontId="32" fillId="10" borderId="33" xfId="2" applyNumberFormat="1" applyFont="1" applyFill="1" applyBorder="1" applyAlignment="1">
      <alignment horizontal="center" vertical="center" wrapText="1"/>
    </xf>
    <xf numFmtId="193" fontId="32" fillId="2" borderId="10" xfId="2" applyNumberFormat="1" applyFont="1" applyFill="1" applyBorder="1" applyAlignment="1">
      <alignment horizontal="center" vertical="center" wrapText="1"/>
    </xf>
    <xf numFmtId="193" fontId="32" fillId="2" borderId="33" xfId="2" applyNumberFormat="1" applyFont="1" applyFill="1" applyBorder="1" applyAlignment="1">
      <alignment horizontal="center" vertical="center" wrapText="1"/>
    </xf>
    <xf numFmtId="193" fontId="32" fillId="0" borderId="10" xfId="2" applyNumberFormat="1" applyFont="1" applyBorder="1" applyAlignment="1">
      <alignment horizontal="center" vertical="center" wrapText="1"/>
    </xf>
    <xf numFmtId="193" fontId="32" fillId="0" borderId="33" xfId="2" applyNumberFormat="1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193" fontId="46" fillId="10" borderId="10" xfId="55" applyNumberFormat="1" applyFont="1" applyFill="1" applyBorder="1" applyAlignment="1">
      <alignment horizontal="center" vertical="center" wrapText="1"/>
    </xf>
    <xf numFmtId="193" fontId="46" fillId="10" borderId="33" xfId="55" applyNumberFormat="1" applyFont="1" applyFill="1" applyBorder="1" applyAlignment="1">
      <alignment horizontal="center" vertical="center" wrapText="1"/>
    </xf>
    <xf numFmtId="0" fontId="46" fillId="10" borderId="10" xfId="55" applyFont="1" applyFill="1" applyBorder="1" applyAlignment="1">
      <alignment horizontal="left" vertical="center" wrapText="1"/>
    </xf>
    <xf numFmtId="0" fontId="32" fillId="10" borderId="10" xfId="55" applyFont="1" applyFill="1" applyBorder="1" applyAlignment="1">
      <alignment horizontal="left" vertical="center" wrapText="1"/>
    </xf>
    <xf numFmtId="192" fontId="8" fillId="0" borderId="0" xfId="20" applyNumberFormat="1" applyFont="1" applyFill="1" applyAlignment="1" applyProtection="1">
      <alignment horizontal="right"/>
      <protection locked="0"/>
    </xf>
    <xf numFmtId="49" fontId="32" fillId="10" borderId="19" xfId="55" applyNumberFormat="1" applyFont="1" applyFill="1" applyBorder="1" applyAlignment="1">
      <alignment horizontal="center" vertical="center" wrapText="1"/>
    </xf>
    <xf numFmtId="193" fontId="46" fillId="10" borderId="10" xfId="55" applyNumberFormat="1" applyFont="1" applyFill="1" applyBorder="1" applyAlignment="1">
      <alignment horizontal="center" wrapText="1"/>
    </xf>
    <xf numFmtId="193" fontId="46" fillId="10" borderId="33" xfId="55" applyNumberFormat="1" applyFont="1" applyFill="1" applyBorder="1" applyAlignment="1">
      <alignment horizontal="center" wrapText="1"/>
    </xf>
    <xf numFmtId="0" fontId="48" fillId="10" borderId="10" xfId="55" applyFont="1" applyFill="1" applyBorder="1" applyAlignment="1">
      <alignment horizontal="left" vertical="top" wrapText="1"/>
    </xf>
    <xf numFmtId="0" fontId="32" fillId="0" borderId="19" xfId="55" applyFont="1" applyBorder="1" applyAlignment="1">
      <alignment horizontal="center" vertical="center" wrapText="1"/>
    </xf>
    <xf numFmtId="193" fontId="32" fillId="0" borderId="10" xfId="55" applyNumberFormat="1" applyFont="1" applyBorder="1" applyAlignment="1">
      <alignment horizontal="center" wrapText="1"/>
    </xf>
    <xf numFmtId="193" fontId="46" fillId="0" borderId="10" xfId="55" applyNumberFormat="1" applyFont="1" applyBorder="1" applyAlignment="1">
      <alignment horizontal="center" wrapText="1"/>
    </xf>
    <xf numFmtId="193" fontId="46" fillId="0" borderId="33" xfId="55" applyNumberFormat="1" applyFont="1" applyBorder="1" applyAlignment="1">
      <alignment horizontal="center" wrapText="1"/>
    </xf>
    <xf numFmtId="0" fontId="8" fillId="0" borderId="10" xfId="42" applyFont="1" applyBorder="1" applyAlignment="1">
      <alignment vertical="top" wrapText="1"/>
    </xf>
    <xf numFmtId="193" fontId="32" fillId="10" borderId="10" xfId="55" applyNumberFormat="1" applyFont="1" applyFill="1" applyBorder="1" applyAlignment="1">
      <alignment horizontal="center" wrapText="1"/>
    </xf>
    <xf numFmtId="193" fontId="32" fillId="10" borderId="33" xfId="55" applyNumberFormat="1" applyFont="1" applyFill="1" applyBorder="1" applyAlignment="1">
      <alignment horizontal="center" wrapText="1"/>
    </xf>
    <xf numFmtId="49" fontId="8" fillId="0" borderId="19" xfId="55" applyNumberFormat="1" applyFont="1" applyBorder="1" applyAlignment="1">
      <alignment horizontal="center"/>
    </xf>
    <xf numFmtId="0" fontId="8" fillId="0" borderId="10" xfId="55" applyFont="1" applyBorder="1" applyAlignment="1">
      <alignment horizontal="left" vertical="top" wrapText="1"/>
    </xf>
    <xf numFmtId="193" fontId="32" fillId="0" borderId="33" xfId="55" applyNumberFormat="1" applyFont="1" applyBorder="1" applyAlignment="1">
      <alignment horizontal="center" wrapText="1"/>
    </xf>
    <xf numFmtId="0" fontId="11" fillId="10" borderId="10" xfId="42" applyFont="1" applyFill="1" applyBorder="1" applyAlignment="1">
      <alignment vertical="top" wrapText="1"/>
    </xf>
    <xf numFmtId="0" fontId="8" fillId="10" borderId="10" xfId="42" applyFont="1" applyFill="1" applyBorder="1" applyAlignment="1">
      <alignment vertical="top" wrapText="1"/>
    </xf>
    <xf numFmtId="0" fontId="8" fillId="0" borderId="19" xfId="55" applyFont="1" applyBorder="1" applyAlignment="1">
      <alignment horizontal="center" vertical="center" wrapText="1"/>
    </xf>
    <xf numFmtId="193" fontId="8" fillId="0" borderId="10" xfId="55" applyNumberFormat="1" applyFont="1" applyBorder="1" applyAlignment="1">
      <alignment horizontal="center" wrapText="1"/>
    </xf>
    <xf numFmtId="193" fontId="8" fillId="0" borderId="33" xfId="55" applyNumberFormat="1" applyFont="1" applyBorder="1" applyAlignment="1">
      <alignment horizontal="center" wrapText="1"/>
    </xf>
    <xf numFmtId="49" fontId="32" fillId="0" borderId="19" xfId="55" applyNumberFormat="1" applyFont="1" applyBorder="1" applyAlignment="1">
      <alignment horizontal="center" vertical="center" wrapText="1"/>
    </xf>
    <xf numFmtId="0" fontId="49" fillId="0" borderId="10" xfId="42" applyFont="1" applyBorder="1" applyAlignment="1">
      <alignment vertical="top" wrapText="1"/>
    </xf>
    <xf numFmtId="0" fontId="50" fillId="10" borderId="19" xfId="55" applyFont="1" applyFill="1" applyBorder="1" applyAlignment="1">
      <alignment horizontal="center" vertical="center" wrapText="1"/>
    </xf>
    <xf numFmtId="0" fontId="50" fillId="10" borderId="10" xfId="55" applyFont="1" applyFill="1" applyBorder="1" applyAlignment="1">
      <alignment horizontal="left" vertical="top" wrapText="1"/>
    </xf>
    <xf numFmtId="49" fontId="8" fillId="0" borderId="19" xfId="55" applyNumberFormat="1" applyFont="1" applyBorder="1" applyAlignment="1">
      <alignment horizontal="center" vertical="center" wrapText="1"/>
    </xf>
    <xf numFmtId="193" fontId="50" fillId="10" borderId="10" xfId="55" applyNumberFormat="1" applyFont="1" applyFill="1" applyBorder="1" applyAlignment="1">
      <alignment horizontal="center" wrapText="1"/>
    </xf>
    <xf numFmtId="193" fontId="50" fillId="10" borderId="33" xfId="55" applyNumberFormat="1" applyFont="1" applyFill="1" applyBorder="1" applyAlignment="1">
      <alignment horizontal="center" wrapText="1"/>
    </xf>
    <xf numFmtId="0" fontId="8" fillId="10" borderId="19" xfId="55" applyFont="1" applyFill="1" applyBorder="1" applyAlignment="1">
      <alignment horizontal="center" vertical="center" wrapText="1"/>
    </xf>
    <xf numFmtId="4" fontId="46" fillId="10" borderId="20" xfId="55" applyNumberFormat="1" applyFont="1" applyFill="1" applyBorder="1" applyAlignment="1">
      <alignment horizontal="center" vertical="center" wrapText="1"/>
    </xf>
    <xf numFmtId="0" fontId="46" fillId="10" borderId="12" xfId="55" applyFont="1" applyFill="1" applyBorder="1" applyAlignment="1">
      <alignment horizontal="left" vertical="top" wrapText="1"/>
    </xf>
    <xf numFmtId="193" fontId="32" fillId="10" borderId="12" xfId="55" applyNumberFormat="1" applyFont="1" applyFill="1" applyBorder="1" applyAlignment="1">
      <alignment horizontal="center" wrapText="1"/>
    </xf>
    <xf numFmtId="193" fontId="32" fillId="10" borderId="60" xfId="55" applyNumberFormat="1" applyFont="1" applyFill="1" applyBorder="1" applyAlignment="1">
      <alignment horizontal="center" wrapText="1"/>
    </xf>
    <xf numFmtId="4" fontId="32" fillId="0" borderId="20" xfId="55" applyNumberFormat="1" applyFont="1" applyBorder="1" applyAlignment="1">
      <alignment horizontal="center" vertical="center" wrapText="1"/>
    </xf>
    <xf numFmtId="0" fontId="32" fillId="0" borderId="12" xfId="55" applyFont="1" applyBorder="1" applyAlignment="1">
      <alignment horizontal="left" vertical="top" wrapText="1"/>
    </xf>
    <xf numFmtId="193" fontId="32" fillId="0" borderId="12" xfId="55" applyNumberFormat="1" applyFont="1" applyBorder="1" applyAlignment="1">
      <alignment horizontal="center" wrapText="1"/>
    </xf>
    <xf numFmtId="193" fontId="32" fillId="0" borderId="60" xfId="55" applyNumberFormat="1" applyFont="1" applyBorder="1" applyAlignment="1">
      <alignment horizontal="center" wrapText="1"/>
    </xf>
    <xf numFmtId="0" fontId="32" fillId="11" borderId="58" xfId="55" applyFont="1" applyFill="1" applyBorder="1" applyAlignment="1">
      <alignment horizontal="center" vertical="center" wrapText="1"/>
    </xf>
    <xf numFmtId="0" fontId="46" fillId="11" borderId="39" xfId="55" applyFont="1" applyFill="1" applyBorder="1" applyAlignment="1">
      <alignment wrapText="1"/>
    </xf>
    <xf numFmtId="193" fontId="46" fillId="11" borderId="39" xfId="55" applyNumberFormat="1" applyFont="1" applyFill="1" applyBorder="1" applyAlignment="1">
      <alignment horizontal="center" wrapText="1"/>
    </xf>
    <xf numFmtId="193" fontId="46" fillId="11" borderId="48" xfId="55" applyNumberFormat="1" applyFont="1" applyFill="1" applyBorder="1" applyAlignment="1">
      <alignment horizontal="center" wrapText="1"/>
    </xf>
  </cellXfs>
  <cellStyles count="57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Обычный 8" xfId="7"/>
    <cellStyle name="Hyperlink" xfId="8" builtinId="8"/>
    <cellStyle name="60% - Accent4" xfId="9" builtinId="44"/>
    <cellStyle name="Followed Hyperlink" xfId="10" builtinId="9"/>
    <cellStyle name="Check Cell" xfId="11" builtinId="23"/>
    <cellStyle name="Heading 2" xfId="12" builtinId="17"/>
    <cellStyle name="Note" xfId="13" builtinId="10"/>
    <cellStyle name="40% - Accent3" xfId="14" builtinId="39"/>
    <cellStyle name="Warning Text" xfId="15" builtinId="11"/>
    <cellStyle name="40% - Accent2" xfId="16" builtinId="35"/>
    <cellStyle name="Title" xfId="17" builtinId="15"/>
    <cellStyle name="Обычный 3 2" xfId="18"/>
    <cellStyle name="CExplanatory Text" xfId="19" builtinId="53"/>
    <cellStyle name="Финансовый 4 2" xfId="20"/>
    <cellStyle name="Heading 1" xfId="21" builtinId="16"/>
    <cellStyle name="Heading 3" xfId="22" builtinId="18"/>
    <cellStyle name="Heading 4" xfId="23" builtinId="19"/>
    <cellStyle name="Input" xfId="24" builtinId="20"/>
    <cellStyle name="60% - Accent3" xfId="25" builtinId="40"/>
    <cellStyle name="Good" xfId="26" builtinId="26"/>
    <cellStyle name="Output" xfId="27" builtinId="21"/>
    <cellStyle name="20% - Accent1" xfId="28" builtinId="30"/>
    <cellStyle name="Calculation" xfId="29" builtinId="22"/>
    <cellStyle name="Linked Cell" xfId="30" builtinId="24"/>
    <cellStyle name="Total" xfId="31" builtinId="25"/>
    <cellStyle name="Bad" xfId="32" builtinId="27"/>
    <cellStyle name="Neutral" xfId="33" builtinId="28"/>
    <cellStyle name="Accent1" xfId="34" builtinId="29"/>
    <cellStyle name="20% - Accent5" xfId="35" builtinId="46"/>
    <cellStyle name="60% - Accent1" xfId="36" builtinId="32"/>
    <cellStyle name="Обычный 2" xfId="37"/>
    <cellStyle name="Accent2" xfId="38" builtinId="33"/>
    <cellStyle name="20% - Accent2" xfId="39" builtinId="34"/>
    <cellStyle name="20% - Accent6" xfId="40" builtinId="50"/>
    <cellStyle name="60% - Accent2" xfId="41" builtinId="36"/>
    <cellStyle name="Обычный 3" xfId="42"/>
    <cellStyle name="Accent3" xfId="43" builtinId="37"/>
    <cellStyle name="20% - Accent3" xfId="44" builtinId="38"/>
    <cellStyle name="Accent4" xfId="45" builtinId="41"/>
    <cellStyle name="20% - Accent4" xfId="46" builtinId="42"/>
    <cellStyle name="40% - Accent4" xfId="47" builtinId="43"/>
    <cellStyle name="Accent5" xfId="48" builtinId="45"/>
    <cellStyle name="40% - Accent5" xfId="49" builtinId="47"/>
    <cellStyle name="60% - Accent5" xfId="50" builtinId="48"/>
    <cellStyle name="Accent6" xfId="51" builtinId="49"/>
    <cellStyle name="40% - Accent6" xfId="52" builtinId="51"/>
    <cellStyle name="60% - Accent6" xfId="53" builtinId="52"/>
    <cellStyle name="Обычный_источники" xfId="54"/>
    <cellStyle name="Обычный 8 2" xfId="55"/>
    <cellStyle name="Финансовый 2" xfId="5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8" Type="http://schemas.openxmlformats.org/officeDocument/2006/relationships/sharedStrings" Target="sharedStrings.xml"/><Relationship Id="rId17" Type="http://schemas.openxmlformats.org/officeDocument/2006/relationships/styles" Target="styles.xml"/><Relationship Id="rId16" Type="http://schemas.openxmlformats.org/officeDocument/2006/relationships/theme" Target="theme/theme1.xml"/><Relationship Id="rId15" Type="http://schemas.openxmlformats.org/officeDocument/2006/relationships/externalLink" Target="externalLinks/externalLink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88;&#1086;&#1076;&#1077;&#1094;&#1082;&#1080;&#1081;%20&#1092;&#1086;&#1088;&#1084;&#1099;%20&#1073;&#1102;&#1076;&#1078;&#1077;&#1090;&#1072;\&#1055;&#1088;&#1086;&#1077;&#1082;&#1090;%20&#1055;&#1088;&#1080;&#1083;&#1086;&#1078;&#1077;&#1085;&#1080;&#1103;%20&#1082;%20&#1073;&#1102;&#1076;&#1078;&#1077;&#1090;&#1091;%20&#1085;&#1072;%202022&#1075;%20&#1080;%20&#1087;&#1083;&#1072;&#1085;&#1086;&#1074;&#1099;&#1081;%20&#1087;&#1077;&#1088;&#1080;&#1086;&#1076;%202023%20&#1080;%202024%20&#1075;&#1086;&#1076;&#1086;&#1074;&#1055;&#1088;&#1077;&#1095;&#1080;&#1089;&#1090;&#1080;&#1085;&#1089;&#1082;&#1080;&#1081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рматив дох"/>
      <sheetName val="коды адм"/>
      <sheetName val="источники"/>
      <sheetName val="Ведом Бродецкий "/>
      <sheetName val="РзПр Бродецкий"/>
      <sheetName val="КЦСР Бродецкий"/>
      <sheetName val="прогр замств"/>
      <sheetName val="муниц гарант"/>
    </sheetNames>
    <sheetDataSet>
      <sheetData sheetId="0" refreshError="1"/>
      <sheetData sheetId="1" refreshError="1"/>
      <sheetData sheetId="2" refreshError="1"/>
      <sheetData sheetId="3">
        <row r="147">
          <cell r="X147">
            <v>0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J133"/>
  <sheetViews>
    <sheetView workbookViewId="0">
      <selection activeCell="A1" sqref="$A1:$XFD1048576"/>
    </sheetView>
  </sheetViews>
  <sheetFormatPr defaultColWidth="9" defaultRowHeight="12.75"/>
  <cols>
    <col min="1" max="1" width="0.142857142857143" style="251" customWidth="1"/>
    <col min="2" max="2" width="26.7142857142857" style="647" customWidth="1"/>
    <col min="3" max="3" width="41.4285714285714" style="251" customWidth="1"/>
    <col min="4" max="4" width="15.2857142857143" style="251" customWidth="1"/>
    <col min="5" max="6" width="13.7142857142857" style="251" customWidth="1"/>
    <col min="7" max="7" width="0.285714285714286" style="648" customWidth="1"/>
    <col min="8" max="8" width="38.8571428571429" style="251" hidden="1" customWidth="1"/>
    <col min="9" max="10" width="9.14285714285714" style="251" hidden="1" customWidth="1"/>
    <col min="11" max="256" width="9" style="251"/>
    <col min="257" max="257" width="0.142857142857143" style="251" customWidth="1"/>
    <col min="258" max="258" width="22" style="251" customWidth="1"/>
    <col min="259" max="259" width="51" style="251" customWidth="1"/>
    <col min="260" max="262" width="13.7142857142857" style="251" customWidth="1"/>
    <col min="263" max="512" width="9" style="251"/>
    <col min="513" max="513" width="0.142857142857143" style="251" customWidth="1"/>
    <col min="514" max="514" width="22" style="251" customWidth="1"/>
    <col min="515" max="515" width="51" style="251" customWidth="1"/>
    <col min="516" max="518" width="13.7142857142857" style="251" customWidth="1"/>
    <col min="519" max="768" width="9" style="251"/>
    <col min="769" max="769" width="0.142857142857143" style="251" customWidth="1"/>
    <col min="770" max="770" width="22" style="251" customWidth="1"/>
    <col min="771" max="771" width="51" style="251" customWidth="1"/>
    <col min="772" max="774" width="13.7142857142857" style="251" customWidth="1"/>
    <col min="775" max="1024" width="9" style="251"/>
    <col min="1025" max="1025" width="0.142857142857143" style="251" customWidth="1"/>
    <col min="1026" max="1026" width="22" style="251" customWidth="1"/>
    <col min="1027" max="1027" width="51" style="251" customWidth="1"/>
    <col min="1028" max="1030" width="13.7142857142857" style="251" customWidth="1"/>
    <col min="1031" max="1280" width="9" style="251"/>
    <col min="1281" max="1281" width="0.142857142857143" style="251" customWidth="1"/>
    <col min="1282" max="1282" width="22" style="251" customWidth="1"/>
    <col min="1283" max="1283" width="51" style="251" customWidth="1"/>
    <col min="1284" max="1286" width="13.7142857142857" style="251" customWidth="1"/>
    <col min="1287" max="1536" width="9" style="251"/>
    <col min="1537" max="1537" width="0.142857142857143" style="251" customWidth="1"/>
    <col min="1538" max="1538" width="22" style="251" customWidth="1"/>
    <col min="1539" max="1539" width="51" style="251" customWidth="1"/>
    <col min="1540" max="1542" width="13.7142857142857" style="251" customWidth="1"/>
    <col min="1543" max="1792" width="9" style="251"/>
    <col min="1793" max="1793" width="0.142857142857143" style="251" customWidth="1"/>
    <col min="1794" max="1794" width="22" style="251" customWidth="1"/>
    <col min="1795" max="1795" width="51" style="251" customWidth="1"/>
    <col min="1796" max="1798" width="13.7142857142857" style="251" customWidth="1"/>
    <col min="1799" max="2048" width="9" style="251"/>
    <col min="2049" max="2049" width="0.142857142857143" style="251" customWidth="1"/>
    <col min="2050" max="2050" width="22" style="251" customWidth="1"/>
    <col min="2051" max="2051" width="51" style="251" customWidth="1"/>
    <col min="2052" max="2054" width="13.7142857142857" style="251" customWidth="1"/>
    <col min="2055" max="2304" width="9" style="251"/>
    <col min="2305" max="2305" width="0.142857142857143" style="251" customWidth="1"/>
    <col min="2306" max="2306" width="22" style="251" customWidth="1"/>
    <col min="2307" max="2307" width="51" style="251" customWidth="1"/>
    <col min="2308" max="2310" width="13.7142857142857" style="251" customWidth="1"/>
    <col min="2311" max="2560" width="9" style="251"/>
    <col min="2561" max="2561" width="0.142857142857143" style="251" customWidth="1"/>
    <col min="2562" max="2562" width="22" style="251" customWidth="1"/>
    <col min="2563" max="2563" width="51" style="251" customWidth="1"/>
    <col min="2564" max="2566" width="13.7142857142857" style="251" customWidth="1"/>
    <col min="2567" max="2816" width="9" style="251"/>
    <col min="2817" max="2817" width="0.142857142857143" style="251" customWidth="1"/>
    <col min="2818" max="2818" width="22" style="251" customWidth="1"/>
    <col min="2819" max="2819" width="51" style="251" customWidth="1"/>
    <col min="2820" max="2822" width="13.7142857142857" style="251" customWidth="1"/>
    <col min="2823" max="3072" width="9" style="251"/>
    <col min="3073" max="3073" width="0.142857142857143" style="251" customWidth="1"/>
    <col min="3074" max="3074" width="22" style="251" customWidth="1"/>
    <col min="3075" max="3075" width="51" style="251" customWidth="1"/>
    <col min="3076" max="3078" width="13.7142857142857" style="251" customWidth="1"/>
    <col min="3079" max="3328" width="9" style="251"/>
    <col min="3329" max="3329" width="0.142857142857143" style="251" customWidth="1"/>
    <col min="3330" max="3330" width="22" style="251" customWidth="1"/>
    <col min="3331" max="3331" width="51" style="251" customWidth="1"/>
    <col min="3332" max="3334" width="13.7142857142857" style="251" customWidth="1"/>
    <col min="3335" max="3584" width="9" style="251"/>
    <col min="3585" max="3585" width="0.142857142857143" style="251" customWidth="1"/>
    <col min="3586" max="3586" width="22" style="251" customWidth="1"/>
    <col min="3587" max="3587" width="51" style="251" customWidth="1"/>
    <col min="3588" max="3590" width="13.7142857142857" style="251" customWidth="1"/>
    <col min="3591" max="3840" width="9" style="251"/>
    <col min="3841" max="3841" width="0.142857142857143" style="251" customWidth="1"/>
    <col min="3842" max="3842" width="22" style="251" customWidth="1"/>
    <col min="3843" max="3843" width="51" style="251" customWidth="1"/>
    <col min="3844" max="3846" width="13.7142857142857" style="251" customWidth="1"/>
    <col min="3847" max="4096" width="9" style="251"/>
    <col min="4097" max="4097" width="0.142857142857143" style="251" customWidth="1"/>
    <col min="4098" max="4098" width="22" style="251" customWidth="1"/>
    <col min="4099" max="4099" width="51" style="251" customWidth="1"/>
    <col min="4100" max="4102" width="13.7142857142857" style="251" customWidth="1"/>
    <col min="4103" max="4352" width="9" style="251"/>
    <col min="4353" max="4353" width="0.142857142857143" style="251" customWidth="1"/>
    <col min="4354" max="4354" width="22" style="251" customWidth="1"/>
    <col min="4355" max="4355" width="51" style="251" customWidth="1"/>
    <col min="4356" max="4358" width="13.7142857142857" style="251" customWidth="1"/>
    <col min="4359" max="4608" width="9" style="251"/>
    <col min="4609" max="4609" width="0.142857142857143" style="251" customWidth="1"/>
    <col min="4610" max="4610" width="22" style="251" customWidth="1"/>
    <col min="4611" max="4611" width="51" style="251" customWidth="1"/>
    <col min="4612" max="4614" width="13.7142857142857" style="251" customWidth="1"/>
    <col min="4615" max="4864" width="9" style="251"/>
    <col min="4865" max="4865" width="0.142857142857143" style="251" customWidth="1"/>
    <col min="4866" max="4866" width="22" style="251" customWidth="1"/>
    <col min="4867" max="4867" width="51" style="251" customWidth="1"/>
    <col min="4868" max="4870" width="13.7142857142857" style="251" customWidth="1"/>
    <col min="4871" max="5120" width="9" style="251"/>
    <col min="5121" max="5121" width="0.142857142857143" style="251" customWidth="1"/>
    <col min="5122" max="5122" width="22" style="251" customWidth="1"/>
    <col min="5123" max="5123" width="51" style="251" customWidth="1"/>
    <col min="5124" max="5126" width="13.7142857142857" style="251" customWidth="1"/>
    <col min="5127" max="5376" width="9" style="251"/>
    <col min="5377" max="5377" width="0.142857142857143" style="251" customWidth="1"/>
    <col min="5378" max="5378" width="22" style="251" customWidth="1"/>
    <col min="5379" max="5379" width="51" style="251" customWidth="1"/>
    <col min="5380" max="5382" width="13.7142857142857" style="251" customWidth="1"/>
    <col min="5383" max="5632" width="9" style="251"/>
    <col min="5633" max="5633" width="0.142857142857143" style="251" customWidth="1"/>
    <col min="5634" max="5634" width="22" style="251" customWidth="1"/>
    <col min="5635" max="5635" width="51" style="251" customWidth="1"/>
    <col min="5636" max="5638" width="13.7142857142857" style="251" customWidth="1"/>
    <col min="5639" max="5888" width="9" style="251"/>
    <col min="5889" max="5889" width="0.142857142857143" style="251" customWidth="1"/>
    <col min="5890" max="5890" width="22" style="251" customWidth="1"/>
    <col min="5891" max="5891" width="51" style="251" customWidth="1"/>
    <col min="5892" max="5894" width="13.7142857142857" style="251" customWidth="1"/>
    <col min="5895" max="6144" width="9" style="251"/>
    <col min="6145" max="6145" width="0.142857142857143" style="251" customWidth="1"/>
    <col min="6146" max="6146" width="22" style="251" customWidth="1"/>
    <col min="6147" max="6147" width="51" style="251" customWidth="1"/>
    <col min="6148" max="6150" width="13.7142857142857" style="251" customWidth="1"/>
    <col min="6151" max="6400" width="9" style="251"/>
    <col min="6401" max="6401" width="0.142857142857143" style="251" customWidth="1"/>
    <col min="6402" max="6402" width="22" style="251" customWidth="1"/>
    <col min="6403" max="6403" width="51" style="251" customWidth="1"/>
    <col min="6404" max="6406" width="13.7142857142857" style="251" customWidth="1"/>
    <col min="6407" max="6656" width="9" style="251"/>
    <col min="6657" max="6657" width="0.142857142857143" style="251" customWidth="1"/>
    <col min="6658" max="6658" width="22" style="251" customWidth="1"/>
    <col min="6659" max="6659" width="51" style="251" customWidth="1"/>
    <col min="6660" max="6662" width="13.7142857142857" style="251" customWidth="1"/>
    <col min="6663" max="6912" width="9" style="251"/>
    <col min="6913" max="6913" width="0.142857142857143" style="251" customWidth="1"/>
    <col min="6914" max="6914" width="22" style="251" customWidth="1"/>
    <col min="6915" max="6915" width="51" style="251" customWidth="1"/>
    <col min="6916" max="6918" width="13.7142857142857" style="251" customWidth="1"/>
    <col min="6919" max="7168" width="9" style="251"/>
    <col min="7169" max="7169" width="0.142857142857143" style="251" customWidth="1"/>
    <col min="7170" max="7170" width="22" style="251" customWidth="1"/>
    <col min="7171" max="7171" width="51" style="251" customWidth="1"/>
    <col min="7172" max="7174" width="13.7142857142857" style="251" customWidth="1"/>
    <col min="7175" max="7424" width="9" style="251"/>
    <col min="7425" max="7425" width="0.142857142857143" style="251" customWidth="1"/>
    <col min="7426" max="7426" width="22" style="251" customWidth="1"/>
    <col min="7427" max="7427" width="51" style="251" customWidth="1"/>
    <col min="7428" max="7430" width="13.7142857142857" style="251" customWidth="1"/>
    <col min="7431" max="7680" width="9" style="251"/>
    <col min="7681" max="7681" width="0.142857142857143" style="251" customWidth="1"/>
    <col min="7682" max="7682" width="22" style="251" customWidth="1"/>
    <col min="7683" max="7683" width="51" style="251" customWidth="1"/>
    <col min="7684" max="7686" width="13.7142857142857" style="251" customWidth="1"/>
    <col min="7687" max="7936" width="9" style="251"/>
    <col min="7937" max="7937" width="0.142857142857143" style="251" customWidth="1"/>
    <col min="7938" max="7938" width="22" style="251" customWidth="1"/>
    <col min="7939" max="7939" width="51" style="251" customWidth="1"/>
    <col min="7940" max="7942" width="13.7142857142857" style="251" customWidth="1"/>
    <col min="7943" max="8192" width="9" style="251"/>
    <col min="8193" max="8193" width="0.142857142857143" style="251" customWidth="1"/>
    <col min="8194" max="8194" width="22" style="251" customWidth="1"/>
    <col min="8195" max="8195" width="51" style="251" customWidth="1"/>
    <col min="8196" max="8198" width="13.7142857142857" style="251" customWidth="1"/>
    <col min="8199" max="8448" width="9" style="251"/>
    <col min="8449" max="8449" width="0.142857142857143" style="251" customWidth="1"/>
    <col min="8450" max="8450" width="22" style="251" customWidth="1"/>
    <col min="8451" max="8451" width="51" style="251" customWidth="1"/>
    <col min="8452" max="8454" width="13.7142857142857" style="251" customWidth="1"/>
    <col min="8455" max="8704" width="9" style="251"/>
    <col min="8705" max="8705" width="0.142857142857143" style="251" customWidth="1"/>
    <col min="8706" max="8706" width="22" style="251" customWidth="1"/>
    <col min="8707" max="8707" width="51" style="251" customWidth="1"/>
    <col min="8708" max="8710" width="13.7142857142857" style="251" customWidth="1"/>
    <col min="8711" max="8960" width="9" style="251"/>
    <col min="8961" max="8961" width="0.142857142857143" style="251" customWidth="1"/>
    <col min="8962" max="8962" width="22" style="251" customWidth="1"/>
    <col min="8963" max="8963" width="51" style="251" customWidth="1"/>
    <col min="8964" max="8966" width="13.7142857142857" style="251" customWidth="1"/>
    <col min="8967" max="9216" width="9" style="251"/>
    <col min="9217" max="9217" width="0.142857142857143" style="251" customWidth="1"/>
    <col min="9218" max="9218" width="22" style="251" customWidth="1"/>
    <col min="9219" max="9219" width="51" style="251" customWidth="1"/>
    <col min="9220" max="9222" width="13.7142857142857" style="251" customWidth="1"/>
    <col min="9223" max="9472" width="9" style="251"/>
    <col min="9473" max="9473" width="0.142857142857143" style="251" customWidth="1"/>
    <col min="9474" max="9474" width="22" style="251" customWidth="1"/>
    <col min="9475" max="9475" width="51" style="251" customWidth="1"/>
    <col min="9476" max="9478" width="13.7142857142857" style="251" customWidth="1"/>
    <col min="9479" max="9728" width="9" style="251"/>
    <col min="9729" max="9729" width="0.142857142857143" style="251" customWidth="1"/>
    <col min="9730" max="9730" width="22" style="251" customWidth="1"/>
    <col min="9731" max="9731" width="51" style="251" customWidth="1"/>
    <col min="9732" max="9734" width="13.7142857142857" style="251" customWidth="1"/>
    <col min="9735" max="9984" width="9" style="251"/>
    <col min="9985" max="9985" width="0.142857142857143" style="251" customWidth="1"/>
    <col min="9986" max="9986" width="22" style="251" customWidth="1"/>
    <col min="9987" max="9987" width="51" style="251" customWidth="1"/>
    <col min="9988" max="9990" width="13.7142857142857" style="251" customWidth="1"/>
    <col min="9991" max="10240" width="9" style="251"/>
    <col min="10241" max="10241" width="0.142857142857143" style="251" customWidth="1"/>
    <col min="10242" max="10242" width="22" style="251" customWidth="1"/>
    <col min="10243" max="10243" width="51" style="251" customWidth="1"/>
    <col min="10244" max="10246" width="13.7142857142857" style="251" customWidth="1"/>
    <col min="10247" max="10496" width="9" style="251"/>
    <col min="10497" max="10497" width="0.142857142857143" style="251" customWidth="1"/>
    <col min="10498" max="10498" width="22" style="251" customWidth="1"/>
    <col min="10499" max="10499" width="51" style="251" customWidth="1"/>
    <col min="10500" max="10502" width="13.7142857142857" style="251" customWidth="1"/>
    <col min="10503" max="10752" width="9" style="251"/>
    <col min="10753" max="10753" width="0.142857142857143" style="251" customWidth="1"/>
    <col min="10754" max="10754" width="22" style="251" customWidth="1"/>
    <col min="10755" max="10755" width="51" style="251" customWidth="1"/>
    <col min="10756" max="10758" width="13.7142857142857" style="251" customWidth="1"/>
    <col min="10759" max="11008" width="9" style="251"/>
    <col min="11009" max="11009" width="0.142857142857143" style="251" customWidth="1"/>
    <col min="11010" max="11010" width="22" style="251" customWidth="1"/>
    <col min="11011" max="11011" width="51" style="251" customWidth="1"/>
    <col min="11012" max="11014" width="13.7142857142857" style="251" customWidth="1"/>
    <col min="11015" max="11264" width="9" style="251"/>
    <col min="11265" max="11265" width="0.142857142857143" style="251" customWidth="1"/>
    <col min="11266" max="11266" width="22" style="251" customWidth="1"/>
    <col min="11267" max="11267" width="51" style="251" customWidth="1"/>
    <col min="11268" max="11270" width="13.7142857142857" style="251" customWidth="1"/>
    <col min="11271" max="11520" width="9" style="251"/>
    <col min="11521" max="11521" width="0.142857142857143" style="251" customWidth="1"/>
    <col min="11522" max="11522" width="22" style="251" customWidth="1"/>
    <col min="11523" max="11523" width="51" style="251" customWidth="1"/>
    <col min="11524" max="11526" width="13.7142857142857" style="251" customWidth="1"/>
    <col min="11527" max="11776" width="9" style="251"/>
    <col min="11777" max="11777" width="0.142857142857143" style="251" customWidth="1"/>
    <col min="11778" max="11778" width="22" style="251" customWidth="1"/>
    <col min="11779" max="11779" width="51" style="251" customWidth="1"/>
    <col min="11780" max="11782" width="13.7142857142857" style="251" customWidth="1"/>
    <col min="11783" max="12032" width="9" style="251"/>
    <col min="12033" max="12033" width="0.142857142857143" style="251" customWidth="1"/>
    <col min="12034" max="12034" width="22" style="251" customWidth="1"/>
    <col min="12035" max="12035" width="51" style="251" customWidth="1"/>
    <col min="12036" max="12038" width="13.7142857142857" style="251" customWidth="1"/>
    <col min="12039" max="12288" width="9" style="251"/>
    <col min="12289" max="12289" width="0.142857142857143" style="251" customWidth="1"/>
    <col min="12290" max="12290" width="22" style="251" customWidth="1"/>
    <col min="12291" max="12291" width="51" style="251" customWidth="1"/>
    <col min="12292" max="12294" width="13.7142857142857" style="251" customWidth="1"/>
    <col min="12295" max="12544" width="9" style="251"/>
    <col min="12545" max="12545" width="0.142857142857143" style="251" customWidth="1"/>
    <col min="12546" max="12546" width="22" style="251" customWidth="1"/>
    <col min="12547" max="12547" width="51" style="251" customWidth="1"/>
    <col min="12548" max="12550" width="13.7142857142857" style="251" customWidth="1"/>
    <col min="12551" max="12800" width="9" style="251"/>
    <col min="12801" max="12801" width="0.142857142857143" style="251" customWidth="1"/>
    <col min="12802" max="12802" width="22" style="251" customWidth="1"/>
    <col min="12803" max="12803" width="51" style="251" customWidth="1"/>
    <col min="12804" max="12806" width="13.7142857142857" style="251" customWidth="1"/>
    <col min="12807" max="13056" width="9" style="251"/>
    <col min="13057" max="13057" width="0.142857142857143" style="251" customWidth="1"/>
    <col min="13058" max="13058" width="22" style="251" customWidth="1"/>
    <col min="13059" max="13059" width="51" style="251" customWidth="1"/>
    <col min="13060" max="13062" width="13.7142857142857" style="251" customWidth="1"/>
    <col min="13063" max="13312" width="9" style="251"/>
    <col min="13313" max="13313" width="0.142857142857143" style="251" customWidth="1"/>
    <col min="13314" max="13314" width="22" style="251" customWidth="1"/>
    <col min="13315" max="13315" width="51" style="251" customWidth="1"/>
    <col min="13316" max="13318" width="13.7142857142857" style="251" customWidth="1"/>
    <col min="13319" max="13568" width="9" style="251"/>
    <col min="13569" max="13569" width="0.142857142857143" style="251" customWidth="1"/>
    <col min="13570" max="13570" width="22" style="251" customWidth="1"/>
    <col min="13571" max="13571" width="51" style="251" customWidth="1"/>
    <col min="13572" max="13574" width="13.7142857142857" style="251" customWidth="1"/>
    <col min="13575" max="13824" width="9" style="251"/>
    <col min="13825" max="13825" width="0.142857142857143" style="251" customWidth="1"/>
    <col min="13826" max="13826" width="22" style="251" customWidth="1"/>
    <col min="13827" max="13827" width="51" style="251" customWidth="1"/>
    <col min="13828" max="13830" width="13.7142857142857" style="251" customWidth="1"/>
    <col min="13831" max="14080" width="9" style="251"/>
    <col min="14081" max="14081" width="0.142857142857143" style="251" customWidth="1"/>
    <col min="14082" max="14082" width="22" style="251" customWidth="1"/>
    <col min="14083" max="14083" width="51" style="251" customWidth="1"/>
    <col min="14084" max="14086" width="13.7142857142857" style="251" customWidth="1"/>
    <col min="14087" max="14336" width="9" style="251"/>
    <col min="14337" max="14337" width="0.142857142857143" style="251" customWidth="1"/>
    <col min="14338" max="14338" width="22" style="251" customWidth="1"/>
    <col min="14339" max="14339" width="51" style="251" customWidth="1"/>
    <col min="14340" max="14342" width="13.7142857142857" style="251" customWidth="1"/>
    <col min="14343" max="14592" width="9" style="251"/>
    <col min="14593" max="14593" width="0.142857142857143" style="251" customWidth="1"/>
    <col min="14594" max="14594" width="22" style="251" customWidth="1"/>
    <col min="14595" max="14595" width="51" style="251" customWidth="1"/>
    <col min="14596" max="14598" width="13.7142857142857" style="251" customWidth="1"/>
    <col min="14599" max="14848" width="9" style="251"/>
    <col min="14849" max="14849" width="0.142857142857143" style="251" customWidth="1"/>
    <col min="14850" max="14850" width="22" style="251" customWidth="1"/>
    <col min="14851" max="14851" width="51" style="251" customWidth="1"/>
    <col min="14852" max="14854" width="13.7142857142857" style="251" customWidth="1"/>
    <col min="14855" max="15104" width="9" style="251"/>
    <col min="15105" max="15105" width="0.142857142857143" style="251" customWidth="1"/>
    <col min="15106" max="15106" width="22" style="251" customWidth="1"/>
    <col min="15107" max="15107" width="51" style="251" customWidth="1"/>
    <col min="15108" max="15110" width="13.7142857142857" style="251" customWidth="1"/>
    <col min="15111" max="15360" width="9" style="251"/>
    <col min="15361" max="15361" width="0.142857142857143" style="251" customWidth="1"/>
    <col min="15362" max="15362" width="22" style="251" customWidth="1"/>
    <col min="15363" max="15363" width="51" style="251" customWidth="1"/>
    <col min="15364" max="15366" width="13.7142857142857" style="251" customWidth="1"/>
    <col min="15367" max="15616" width="9" style="251"/>
    <col min="15617" max="15617" width="0.142857142857143" style="251" customWidth="1"/>
    <col min="15618" max="15618" width="22" style="251" customWidth="1"/>
    <col min="15619" max="15619" width="51" style="251" customWidth="1"/>
    <col min="15620" max="15622" width="13.7142857142857" style="251" customWidth="1"/>
    <col min="15623" max="15872" width="9" style="251"/>
    <col min="15873" max="15873" width="0.142857142857143" style="251" customWidth="1"/>
    <col min="15874" max="15874" width="22" style="251" customWidth="1"/>
    <col min="15875" max="15875" width="51" style="251" customWidth="1"/>
    <col min="15876" max="15878" width="13.7142857142857" style="251" customWidth="1"/>
    <col min="15879" max="16128" width="9" style="251"/>
    <col min="16129" max="16129" width="0.142857142857143" style="251" customWidth="1"/>
    <col min="16130" max="16130" width="22" style="251" customWidth="1"/>
    <col min="16131" max="16131" width="51" style="251" customWidth="1"/>
    <col min="16132" max="16134" width="13.7142857142857" style="251" customWidth="1"/>
    <col min="16135" max="16384" width="9" style="251"/>
  </cols>
  <sheetData>
    <row r="1" spans="2:10">
      <c r="B1" s="251"/>
      <c r="E1" s="251" t="s">
        <v>0</v>
      </c>
      <c r="G1" s="649"/>
      <c r="J1" s="653"/>
    </row>
    <row r="2" spans="2:10">
      <c r="B2" s="251"/>
      <c r="E2" s="251" t="s">
        <v>1</v>
      </c>
      <c r="G2" s="649"/>
      <c r="J2" s="653"/>
    </row>
    <row r="3" customHeight="1" spans="2:10">
      <c r="B3" s="251"/>
      <c r="D3" s="253"/>
      <c r="E3" s="252" t="s">
        <v>2</v>
      </c>
      <c r="F3" s="252"/>
      <c r="G3" s="649"/>
      <c r="J3" s="653"/>
    </row>
    <row r="4" spans="2:10">
      <c r="B4" s="251"/>
      <c r="E4" s="251" t="s">
        <v>3</v>
      </c>
      <c r="G4" s="649"/>
      <c r="J4" s="653"/>
    </row>
    <row r="5" ht="12.95" customHeight="1" spans="2:10">
      <c r="B5" s="251"/>
      <c r="D5" s="650"/>
      <c r="E5" s="650"/>
      <c r="G5" s="649"/>
      <c r="H5" s="650"/>
      <c r="I5" s="650"/>
      <c r="J5" s="653"/>
    </row>
    <row r="6" ht="12.95" customHeight="1" spans="2:10">
      <c r="B6" s="251"/>
      <c r="D6" s="650"/>
      <c r="E6" s="650"/>
      <c r="G6" s="649"/>
      <c r="H6" s="650"/>
      <c r="I6" s="650"/>
      <c r="J6" s="653"/>
    </row>
    <row r="7" spans="2:10">
      <c r="B7" s="651" t="s">
        <v>4</v>
      </c>
      <c r="C7" s="651"/>
      <c r="D7" s="651"/>
      <c r="E7" s="651"/>
      <c r="F7" s="651"/>
      <c r="G7" s="652"/>
      <c r="H7" s="653"/>
      <c r="I7" s="653"/>
      <c r="J7" s="653"/>
    </row>
    <row r="8" spans="2:10">
      <c r="B8" s="651" t="s">
        <v>5</v>
      </c>
      <c r="C8" s="651"/>
      <c r="D8" s="651"/>
      <c r="E8" s="651"/>
      <c r="F8" s="651"/>
      <c r="G8" s="654"/>
      <c r="H8" s="655"/>
      <c r="I8" s="655"/>
      <c r="J8" s="653"/>
    </row>
    <row r="9" spans="2:10">
      <c r="B9" s="651" t="s">
        <v>6</v>
      </c>
      <c r="C9" s="651"/>
      <c r="D9" s="651"/>
      <c r="E9" s="651"/>
      <c r="F9" s="651"/>
      <c r="G9" s="654"/>
      <c r="H9" s="655"/>
      <c r="I9" s="655"/>
      <c r="J9" s="653"/>
    </row>
    <row r="10" spans="2:10">
      <c r="B10" s="656" t="s">
        <v>7</v>
      </c>
      <c r="C10" s="656"/>
      <c r="D10" s="656"/>
      <c r="E10" s="656"/>
      <c r="F10" s="656"/>
      <c r="J10" s="653"/>
    </row>
    <row r="11" ht="13.5" spans="2:10">
      <c r="B11" s="251"/>
      <c r="D11" s="650"/>
      <c r="F11" s="657" t="s">
        <v>8</v>
      </c>
      <c r="G11" s="649"/>
      <c r="H11" s="650"/>
      <c r="I11" s="682"/>
      <c r="J11" s="653"/>
    </row>
    <row r="12" ht="20.25" customHeight="1" spans="2:6">
      <c r="B12" s="658" t="s">
        <v>9</v>
      </c>
      <c r="C12" s="658" t="s">
        <v>10</v>
      </c>
      <c r="D12" s="659" t="s">
        <v>11</v>
      </c>
      <c r="E12" s="659" t="s">
        <v>12</v>
      </c>
      <c r="F12" s="659" t="s">
        <v>13</v>
      </c>
    </row>
    <row r="13" s="644" customFormat="1" spans="2:7">
      <c r="B13" s="660" t="s">
        <v>14</v>
      </c>
      <c r="C13" s="661" t="s">
        <v>15</v>
      </c>
      <c r="D13" s="662">
        <f>SUM(D14+D20+D30+D33+D41+D44+D58+D67+D77+D85)</f>
        <v>1297.733</v>
      </c>
      <c r="E13" s="662">
        <f>SUM(E14+E20+E30+E33+E41+E44+E58+E67+E77+E85)</f>
        <v>1379.575</v>
      </c>
      <c r="F13" s="663">
        <f>SUM(F14+F20+F30+F33+F41+F44+F58+F67+F77+F85)</f>
        <v>1440.293</v>
      </c>
      <c r="G13" s="664"/>
    </row>
    <row r="14" s="644" customFormat="1" spans="2:7">
      <c r="B14" s="665" t="s">
        <v>16</v>
      </c>
      <c r="C14" s="666" t="s">
        <v>17</v>
      </c>
      <c r="D14" s="667">
        <f>D15</f>
        <v>651</v>
      </c>
      <c r="E14" s="667">
        <f>E15</f>
        <v>706</v>
      </c>
      <c r="F14" s="668">
        <f>F15</f>
        <v>752</v>
      </c>
      <c r="G14" s="664"/>
    </row>
    <row r="15" spans="2:6">
      <c r="B15" s="669" t="s">
        <v>18</v>
      </c>
      <c r="C15" s="670" t="s">
        <v>19</v>
      </c>
      <c r="D15" s="671">
        <f>D16+D17+D18+D19</f>
        <v>651</v>
      </c>
      <c r="E15" s="671">
        <f t="shared" ref="E15:F15" si="0">E16+E17+E18+E19</f>
        <v>706</v>
      </c>
      <c r="F15" s="672">
        <f t="shared" si="0"/>
        <v>752</v>
      </c>
    </row>
    <row r="16" ht="76.5" spans="2:8">
      <c r="B16" s="258" t="s">
        <v>20</v>
      </c>
      <c r="C16" s="259" t="s">
        <v>21</v>
      </c>
      <c r="D16" s="673">
        <v>346</v>
      </c>
      <c r="E16" s="673">
        <v>389</v>
      </c>
      <c r="F16" s="674">
        <v>422</v>
      </c>
      <c r="H16" s="253"/>
    </row>
    <row r="17" ht="132.75" customHeight="1" spans="2:6">
      <c r="B17" s="258" t="s">
        <v>22</v>
      </c>
      <c r="C17" s="259" t="s">
        <v>23</v>
      </c>
      <c r="D17" s="673">
        <v>299</v>
      </c>
      <c r="E17" s="673">
        <v>311</v>
      </c>
      <c r="F17" s="674">
        <v>324</v>
      </c>
    </row>
    <row r="18" ht="58.5" customHeight="1" spans="2:6">
      <c r="B18" s="258" t="s">
        <v>24</v>
      </c>
      <c r="C18" s="259" t="s">
        <v>25</v>
      </c>
      <c r="D18" s="673">
        <v>6</v>
      </c>
      <c r="E18" s="673">
        <v>6</v>
      </c>
      <c r="F18" s="674">
        <v>6</v>
      </c>
    </row>
    <row r="19" ht="51" spans="2:6">
      <c r="B19" s="258" t="s">
        <v>26</v>
      </c>
      <c r="C19" s="259" t="s">
        <v>27</v>
      </c>
      <c r="D19" s="673"/>
      <c r="E19" s="673"/>
      <c r="F19" s="674">
        <v>0</v>
      </c>
    </row>
    <row r="20" s="644" customFormat="1" ht="38.25" spans="2:7">
      <c r="B20" s="665" t="s">
        <v>28</v>
      </c>
      <c r="C20" s="666" t="s">
        <v>29</v>
      </c>
      <c r="D20" s="667">
        <f>SUM(D21)</f>
        <v>449.733</v>
      </c>
      <c r="E20" s="667">
        <f>SUM(E21)</f>
        <v>460.575</v>
      </c>
      <c r="F20" s="668">
        <f>SUM(F21)</f>
        <v>470.293</v>
      </c>
      <c r="G20" s="664"/>
    </row>
    <row r="21" ht="38.25" spans="2:6">
      <c r="B21" s="669" t="s">
        <v>30</v>
      </c>
      <c r="C21" s="670" t="s">
        <v>31</v>
      </c>
      <c r="D21" s="671">
        <f>SUM(D22+D24+D26+D28)</f>
        <v>449.733</v>
      </c>
      <c r="E21" s="671">
        <f>SUM(E22+E24+E26+E28)</f>
        <v>460.575</v>
      </c>
      <c r="F21" s="672">
        <f>SUM(F22+F24+F26+F28)</f>
        <v>470.293</v>
      </c>
    </row>
    <row r="22" ht="76.5" spans="2:6">
      <c r="B22" s="669" t="s">
        <v>32</v>
      </c>
      <c r="C22" s="670" t="s">
        <v>33</v>
      </c>
      <c r="D22" s="671">
        <f>D23</f>
        <v>203.338</v>
      </c>
      <c r="E22" s="671">
        <f t="shared" ref="E22:F22" si="1">E23</f>
        <v>206.06</v>
      </c>
      <c r="F22" s="672">
        <f t="shared" si="1"/>
        <v>207.064</v>
      </c>
    </row>
    <row r="23" ht="166.5" customHeight="1" spans="2:6">
      <c r="B23" s="258" t="s">
        <v>34</v>
      </c>
      <c r="C23" s="260" t="s">
        <v>35</v>
      </c>
      <c r="D23" s="675">
        <v>203.338</v>
      </c>
      <c r="E23" s="675">
        <v>206.06</v>
      </c>
      <c r="F23" s="676">
        <v>207.064</v>
      </c>
    </row>
    <row r="24" ht="89.25" spans="2:6">
      <c r="B24" s="669" t="s">
        <v>36</v>
      </c>
      <c r="C24" s="670" t="s">
        <v>37</v>
      </c>
      <c r="D24" s="671">
        <f t="shared" ref="D24:F24" si="2">D25</f>
        <v>1.125</v>
      </c>
      <c r="E24" s="671">
        <f t="shared" si="2"/>
        <v>1.154</v>
      </c>
      <c r="F24" s="672">
        <f t="shared" si="2"/>
        <v>1.196</v>
      </c>
    </row>
    <row r="25" ht="142.5" customHeight="1" spans="2:8">
      <c r="B25" s="258" t="s">
        <v>38</v>
      </c>
      <c r="C25" s="260" t="s">
        <v>39</v>
      </c>
      <c r="D25" s="675">
        <v>1.125</v>
      </c>
      <c r="E25" s="675">
        <v>1.154</v>
      </c>
      <c r="F25" s="676">
        <v>1.196</v>
      </c>
      <c r="H25" s="677"/>
    </row>
    <row r="26" ht="83.25" customHeight="1" spans="2:6">
      <c r="B26" s="669" t="s">
        <v>40</v>
      </c>
      <c r="C26" s="670" t="s">
        <v>41</v>
      </c>
      <c r="D26" s="671">
        <f>D27</f>
        <v>270.767</v>
      </c>
      <c r="E26" s="671">
        <f t="shared" ref="E26:F26" si="3">E27</f>
        <v>278.894</v>
      </c>
      <c r="F26" s="672">
        <f t="shared" si="3"/>
        <v>288.606</v>
      </c>
    </row>
    <row r="27" ht="129" customHeight="1" spans="2:6">
      <c r="B27" s="258" t="s">
        <v>42</v>
      </c>
      <c r="C27" s="261" t="s">
        <v>43</v>
      </c>
      <c r="D27" s="673">
        <v>270.767</v>
      </c>
      <c r="E27" s="673">
        <v>278.894</v>
      </c>
      <c r="F27" s="674">
        <v>288.606</v>
      </c>
    </row>
    <row r="28" ht="52.5" customHeight="1" spans="2:6">
      <c r="B28" s="669" t="s">
        <v>44</v>
      </c>
      <c r="C28" s="670" t="s">
        <v>45</v>
      </c>
      <c r="D28" s="671">
        <f>SUM(D29)</f>
        <v>-25.497</v>
      </c>
      <c r="E28" s="671">
        <f t="shared" ref="E28:F28" si="4">SUM(E29)</f>
        <v>-25.533</v>
      </c>
      <c r="F28" s="672">
        <f t="shared" si="4"/>
        <v>-26.573</v>
      </c>
    </row>
    <row r="29" ht="100.5" customHeight="1" spans="2:6">
      <c r="B29" s="258" t="s">
        <v>46</v>
      </c>
      <c r="C29" s="260" t="s">
        <v>47</v>
      </c>
      <c r="D29" s="675">
        <v>-25.497</v>
      </c>
      <c r="E29" s="675">
        <v>-25.533</v>
      </c>
      <c r="F29" s="676">
        <v>-26.573</v>
      </c>
    </row>
    <row r="30" s="644" customFormat="1" spans="2:7">
      <c r="B30" s="665" t="s">
        <v>48</v>
      </c>
      <c r="C30" s="666" t="s">
        <v>49</v>
      </c>
      <c r="D30" s="667">
        <f t="shared" ref="D30:F31" si="5">D31</f>
        <v>39</v>
      </c>
      <c r="E30" s="667">
        <f t="shared" si="5"/>
        <v>50</v>
      </c>
      <c r="F30" s="668">
        <f t="shared" si="5"/>
        <v>53</v>
      </c>
      <c r="G30" s="664"/>
    </row>
    <row r="31" spans="2:6">
      <c r="B31" s="669" t="s">
        <v>50</v>
      </c>
      <c r="C31" s="670" t="s">
        <v>51</v>
      </c>
      <c r="D31" s="671">
        <f t="shared" si="5"/>
        <v>39</v>
      </c>
      <c r="E31" s="671">
        <f t="shared" si="5"/>
        <v>50</v>
      </c>
      <c r="F31" s="672">
        <f t="shared" si="5"/>
        <v>53</v>
      </c>
    </row>
    <row r="32" spans="2:6">
      <c r="B32" s="258" t="s">
        <v>52</v>
      </c>
      <c r="C32" s="261" t="s">
        <v>51</v>
      </c>
      <c r="D32" s="673">
        <v>39</v>
      </c>
      <c r="E32" s="673">
        <v>50</v>
      </c>
      <c r="F32" s="674">
        <v>53</v>
      </c>
    </row>
    <row r="33" s="644" customFormat="1" spans="2:7">
      <c r="B33" s="665" t="s">
        <v>53</v>
      </c>
      <c r="C33" s="666" t="s">
        <v>54</v>
      </c>
      <c r="D33" s="678">
        <f>SUM(D34+D36)</f>
        <v>152</v>
      </c>
      <c r="E33" s="678">
        <f>SUM(E34+E36)</f>
        <v>156</v>
      </c>
      <c r="F33" s="679">
        <f>SUM(F34+F36)</f>
        <v>157</v>
      </c>
      <c r="G33" s="664"/>
    </row>
    <row r="34" spans="2:6">
      <c r="B34" s="669" t="s">
        <v>55</v>
      </c>
      <c r="C34" s="670" t="s">
        <v>56</v>
      </c>
      <c r="D34" s="671">
        <f>SUM(D35)</f>
        <v>11</v>
      </c>
      <c r="E34" s="671">
        <f t="shared" ref="E34:F34" si="6">SUM(E35)</f>
        <v>15</v>
      </c>
      <c r="F34" s="672">
        <f t="shared" si="6"/>
        <v>15</v>
      </c>
    </row>
    <row r="35" ht="51" spans="2:6">
      <c r="B35" s="258" t="s">
        <v>57</v>
      </c>
      <c r="C35" s="261" t="s">
        <v>58</v>
      </c>
      <c r="D35" s="673">
        <v>11</v>
      </c>
      <c r="E35" s="673">
        <v>15</v>
      </c>
      <c r="F35" s="674">
        <v>15</v>
      </c>
    </row>
    <row r="36" spans="2:6">
      <c r="B36" s="669" t="s">
        <v>59</v>
      </c>
      <c r="C36" s="670" t="s">
        <v>60</v>
      </c>
      <c r="D36" s="671">
        <f>SUM(D37+D39)</f>
        <v>141</v>
      </c>
      <c r="E36" s="671">
        <f>SUM(E37+E39)</f>
        <v>141</v>
      </c>
      <c r="F36" s="672">
        <f>SUM(F37+F39)</f>
        <v>142</v>
      </c>
    </row>
    <row r="37" spans="2:6">
      <c r="B37" s="669" t="s">
        <v>61</v>
      </c>
      <c r="C37" s="670" t="s">
        <v>62</v>
      </c>
      <c r="D37" s="671">
        <f>SUM(D38)</f>
        <v>0</v>
      </c>
      <c r="E37" s="671">
        <f>SUM(E38)</f>
        <v>0</v>
      </c>
      <c r="F37" s="672">
        <f>SUM(F38)</f>
        <v>0</v>
      </c>
    </row>
    <row r="38" ht="38.25" spans="2:6">
      <c r="B38" s="258" t="s">
        <v>63</v>
      </c>
      <c r="C38" s="261" t="s">
        <v>64</v>
      </c>
      <c r="D38" s="673"/>
      <c r="E38" s="673">
        <v>0</v>
      </c>
      <c r="F38" s="674">
        <v>0</v>
      </c>
    </row>
    <row r="39" spans="2:6">
      <c r="B39" s="669" t="s">
        <v>65</v>
      </c>
      <c r="C39" s="670" t="s">
        <v>66</v>
      </c>
      <c r="D39" s="671">
        <f>SUM(D40)</f>
        <v>141</v>
      </c>
      <c r="E39" s="671">
        <f>SUM(E40)</f>
        <v>141</v>
      </c>
      <c r="F39" s="672">
        <f>SUM(F40)</f>
        <v>142</v>
      </c>
    </row>
    <row r="40" ht="38.25" spans="2:6">
      <c r="B40" s="258" t="s">
        <v>67</v>
      </c>
      <c r="C40" s="259" t="s">
        <v>68</v>
      </c>
      <c r="D40" s="673">
        <v>141</v>
      </c>
      <c r="E40" s="673">
        <v>141</v>
      </c>
      <c r="F40" s="674">
        <v>142</v>
      </c>
    </row>
    <row r="41" s="644" customFormat="1" spans="2:7">
      <c r="B41" s="665" t="s">
        <v>69</v>
      </c>
      <c r="C41" s="680" t="s">
        <v>70</v>
      </c>
      <c r="D41" s="667">
        <f t="shared" ref="D41:F42" si="7">SUM(D42)</f>
        <v>6</v>
      </c>
      <c r="E41" s="667">
        <f t="shared" si="7"/>
        <v>7</v>
      </c>
      <c r="F41" s="668">
        <f t="shared" si="7"/>
        <v>8</v>
      </c>
      <c r="G41" s="664"/>
    </row>
    <row r="42" ht="51" spans="2:6">
      <c r="B42" s="669" t="s">
        <v>71</v>
      </c>
      <c r="C42" s="681" t="s">
        <v>72</v>
      </c>
      <c r="D42" s="671">
        <f t="shared" si="7"/>
        <v>6</v>
      </c>
      <c r="E42" s="671">
        <f t="shared" si="7"/>
        <v>7</v>
      </c>
      <c r="F42" s="672">
        <f t="shared" si="7"/>
        <v>8</v>
      </c>
    </row>
    <row r="43" ht="81" customHeight="1" spans="2:6">
      <c r="B43" s="258" t="s">
        <v>73</v>
      </c>
      <c r="C43" s="259" t="s">
        <v>74</v>
      </c>
      <c r="D43" s="673">
        <v>6</v>
      </c>
      <c r="E43" s="673">
        <v>7</v>
      </c>
      <c r="F43" s="674">
        <v>8</v>
      </c>
    </row>
    <row r="44" s="644" customFormat="1" ht="51" spans="2:7">
      <c r="B44" s="665" t="s">
        <v>75</v>
      </c>
      <c r="C44" s="666" t="s">
        <v>76</v>
      </c>
      <c r="D44" s="667">
        <f>SUM(D45+D55)</f>
        <v>0</v>
      </c>
      <c r="E44" s="667">
        <f>SUM(E45+E55)</f>
        <v>0</v>
      </c>
      <c r="F44" s="668">
        <f>SUM(F45+F55)</f>
        <v>0</v>
      </c>
      <c r="G44" s="664"/>
    </row>
    <row r="45" ht="93.75" customHeight="1" spans="2:6">
      <c r="B45" s="669" t="s">
        <v>77</v>
      </c>
      <c r="C45" s="681" t="s">
        <v>78</v>
      </c>
      <c r="D45" s="671">
        <f>SUM(D46+D48+D50+D52)</f>
        <v>0</v>
      </c>
      <c r="E45" s="671">
        <f>SUM(E46+E48+E50+E52)</f>
        <v>0</v>
      </c>
      <c r="F45" s="672">
        <f>SUM(F46+F48+F50+F52)</f>
        <v>0</v>
      </c>
    </row>
    <row r="46" ht="89.25" spans="2:6">
      <c r="B46" s="669" t="s">
        <v>79</v>
      </c>
      <c r="C46" s="681" t="s">
        <v>80</v>
      </c>
      <c r="D46" s="671">
        <f>SUM(D47)</f>
        <v>0</v>
      </c>
      <c r="E46" s="671">
        <f>SUM(E47)</f>
        <v>0</v>
      </c>
      <c r="F46" s="672">
        <f>SUM(F47)</f>
        <v>0</v>
      </c>
    </row>
    <row r="47" ht="76.5" spans="2:6">
      <c r="B47" s="258" t="s">
        <v>81</v>
      </c>
      <c r="C47" s="259" t="s">
        <v>82</v>
      </c>
      <c r="D47" s="673">
        <v>0</v>
      </c>
      <c r="E47" s="673">
        <v>0</v>
      </c>
      <c r="F47" s="674">
        <v>0</v>
      </c>
    </row>
    <row r="48" ht="89.25" spans="2:6">
      <c r="B48" s="669" t="s">
        <v>83</v>
      </c>
      <c r="C48" s="681" t="s">
        <v>84</v>
      </c>
      <c r="D48" s="671">
        <f>SUM(D49)</f>
        <v>0</v>
      </c>
      <c r="E48" s="671">
        <f>SUM(E49)</f>
        <v>0</v>
      </c>
      <c r="F48" s="672">
        <f>SUM(F49)</f>
        <v>0</v>
      </c>
    </row>
    <row r="49" ht="76.5" spans="2:6">
      <c r="B49" s="258" t="s">
        <v>85</v>
      </c>
      <c r="C49" s="259" t="s">
        <v>86</v>
      </c>
      <c r="D49" s="673">
        <v>0</v>
      </c>
      <c r="E49" s="673">
        <v>0</v>
      </c>
      <c r="F49" s="674">
        <v>0</v>
      </c>
    </row>
    <row r="50" ht="51" spans="2:6">
      <c r="B50" s="669" t="s">
        <v>87</v>
      </c>
      <c r="C50" s="681" t="s">
        <v>88</v>
      </c>
      <c r="D50" s="671">
        <f>SUM(D51)</f>
        <v>0</v>
      </c>
      <c r="E50" s="671">
        <f>SUM(E51)</f>
        <v>0</v>
      </c>
      <c r="F50" s="672">
        <f>SUM(F51)</f>
        <v>0</v>
      </c>
    </row>
    <row r="51" ht="38.25" spans="2:6">
      <c r="B51" s="258" t="s">
        <v>89</v>
      </c>
      <c r="C51" s="259" t="s">
        <v>90</v>
      </c>
      <c r="D51" s="673">
        <v>0</v>
      </c>
      <c r="E51" s="673">
        <v>0</v>
      </c>
      <c r="F51" s="674">
        <v>0</v>
      </c>
    </row>
    <row r="52" ht="51" spans="2:6">
      <c r="B52" s="669" t="s">
        <v>91</v>
      </c>
      <c r="C52" s="681" t="s">
        <v>92</v>
      </c>
      <c r="D52" s="671">
        <f t="shared" ref="D52:F53" si="8">SUM(D53)</f>
        <v>0</v>
      </c>
      <c r="E52" s="671">
        <f t="shared" si="8"/>
        <v>0</v>
      </c>
      <c r="F52" s="672">
        <f t="shared" si="8"/>
        <v>0</v>
      </c>
    </row>
    <row r="53" ht="51" spans="2:6">
      <c r="B53" s="669" t="s">
        <v>93</v>
      </c>
      <c r="C53" s="681" t="s">
        <v>94</v>
      </c>
      <c r="D53" s="671">
        <f t="shared" si="8"/>
        <v>0</v>
      </c>
      <c r="E53" s="671">
        <f t="shared" si="8"/>
        <v>0</v>
      </c>
      <c r="F53" s="672">
        <f t="shared" si="8"/>
        <v>0</v>
      </c>
    </row>
    <row r="54" ht="102" spans="2:6">
      <c r="B54" s="258" t="s">
        <v>95</v>
      </c>
      <c r="C54" s="259" t="s">
        <v>96</v>
      </c>
      <c r="D54" s="673">
        <v>0</v>
      </c>
      <c r="E54" s="673">
        <v>0</v>
      </c>
      <c r="F54" s="674">
        <v>0</v>
      </c>
    </row>
    <row r="55" ht="25.5" spans="2:6">
      <c r="B55" s="669" t="s">
        <v>97</v>
      </c>
      <c r="C55" s="681" t="s">
        <v>98</v>
      </c>
      <c r="D55" s="671">
        <f t="shared" ref="D55:F56" si="9">SUM(D56)</f>
        <v>0</v>
      </c>
      <c r="E55" s="671">
        <f t="shared" si="9"/>
        <v>0</v>
      </c>
      <c r="F55" s="672">
        <f t="shared" si="9"/>
        <v>0</v>
      </c>
    </row>
    <row r="56" ht="51" spans="2:6">
      <c r="B56" s="669" t="s">
        <v>99</v>
      </c>
      <c r="C56" s="681" t="s">
        <v>100</v>
      </c>
      <c r="D56" s="671">
        <f t="shared" si="9"/>
        <v>0</v>
      </c>
      <c r="E56" s="671">
        <f t="shared" si="9"/>
        <v>0</v>
      </c>
      <c r="F56" s="672">
        <f t="shared" si="9"/>
        <v>0</v>
      </c>
    </row>
    <row r="57" ht="63.75" spans="2:6">
      <c r="B57" s="258" t="s">
        <v>101</v>
      </c>
      <c r="C57" s="259" t="s">
        <v>102</v>
      </c>
      <c r="D57" s="673">
        <v>0</v>
      </c>
      <c r="E57" s="673">
        <v>0</v>
      </c>
      <c r="F57" s="674">
        <v>0</v>
      </c>
    </row>
    <row r="58" s="644" customFormat="1" ht="38.25" spans="2:7">
      <c r="B58" s="665" t="s">
        <v>103</v>
      </c>
      <c r="C58" s="680" t="s">
        <v>104</v>
      </c>
      <c r="D58" s="667">
        <f>SUM(D59+D62)</f>
        <v>0</v>
      </c>
      <c r="E58" s="667">
        <f>SUM(E59+E62)</f>
        <v>0</v>
      </c>
      <c r="F58" s="668">
        <f>SUM(F59+F62)</f>
        <v>0</v>
      </c>
      <c r="G58" s="664"/>
    </row>
    <row r="59" s="644" customFormat="1" spans="2:7">
      <c r="B59" s="669" t="s">
        <v>105</v>
      </c>
      <c r="C59" s="681" t="s">
        <v>106</v>
      </c>
      <c r="D59" s="671">
        <f t="shared" ref="D59:F60" si="10">SUM(D60)</f>
        <v>0</v>
      </c>
      <c r="E59" s="671">
        <f t="shared" si="10"/>
        <v>0</v>
      </c>
      <c r="F59" s="672">
        <f t="shared" si="10"/>
        <v>0</v>
      </c>
      <c r="G59" s="664"/>
    </row>
    <row r="60" s="644" customFormat="1" spans="2:7">
      <c r="B60" s="669" t="s">
        <v>107</v>
      </c>
      <c r="C60" s="681" t="s">
        <v>108</v>
      </c>
      <c r="D60" s="671">
        <f t="shared" si="10"/>
        <v>0</v>
      </c>
      <c r="E60" s="671">
        <f t="shared" si="10"/>
        <v>0</v>
      </c>
      <c r="F60" s="672">
        <f t="shared" si="10"/>
        <v>0</v>
      </c>
      <c r="G60" s="664"/>
    </row>
    <row r="61" s="644" customFormat="1" ht="38.25" spans="2:7">
      <c r="B61" s="258" t="s">
        <v>109</v>
      </c>
      <c r="C61" s="259" t="s">
        <v>110</v>
      </c>
      <c r="D61" s="673">
        <v>0</v>
      </c>
      <c r="E61" s="673">
        <v>0</v>
      </c>
      <c r="F61" s="674">
        <v>0</v>
      </c>
      <c r="G61" s="664"/>
    </row>
    <row r="62" spans="2:6">
      <c r="B62" s="669" t="s">
        <v>111</v>
      </c>
      <c r="C62" s="681" t="s">
        <v>112</v>
      </c>
      <c r="D62" s="671">
        <f>SUM(D63+D65)</f>
        <v>0</v>
      </c>
      <c r="E62" s="671">
        <f>SUM(E63+E65)</f>
        <v>0</v>
      </c>
      <c r="F62" s="672">
        <f>SUM(F63+F65)</f>
        <v>0</v>
      </c>
    </row>
    <row r="63" ht="38.25" spans="2:6">
      <c r="B63" s="669" t="s">
        <v>113</v>
      </c>
      <c r="C63" s="681" t="s">
        <v>114</v>
      </c>
      <c r="D63" s="671">
        <f>SUM(D64)</f>
        <v>0</v>
      </c>
      <c r="E63" s="671">
        <f>SUM(E64)</f>
        <v>0</v>
      </c>
      <c r="F63" s="672">
        <f>SUM(F64)</f>
        <v>0</v>
      </c>
    </row>
    <row r="64" ht="38.25" spans="2:6">
      <c r="B64" s="258" t="s">
        <v>115</v>
      </c>
      <c r="C64" s="259" t="s">
        <v>116</v>
      </c>
      <c r="D64" s="673">
        <v>0</v>
      </c>
      <c r="E64" s="673">
        <v>0</v>
      </c>
      <c r="F64" s="674">
        <v>0</v>
      </c>
    </row>
    <row r="65" ht="25.5" spans="2:6">
      <c r="B65" s="669" t="s">
        <v>117</v>
      </c>
      <c r="C65" s="681" t="s">
        <v>118</v>
      </c>
      <c r="D65" s="671">
        <f>SUM(D66)</f>
        <v>0</v>
      </c>
      <c r="E65" s="671">
        <f>SUM(E66)</f>
        <v>0</v>
      </c>
      <c r="F65" s="672">
        <f>SUM(F66)</f>
        <v>0</v>
      </c>
    </row>
    <row r="66" ht="25.5" spans="2:6">
      <c r="B66" s="258" t="s">
        <v>119</v>
      </c>
      <c r="C66" s="259" t="s">
        <v>120</v>
      </c>
      <c r="D66" s="673"/>
      <c r="E66" s="673"/>
      <c r="F66" s="674"/>
    </row>
    <row r="67" s="644" customFormat="1" ht="25.5" spans="2:7">
      <c r="B67" s="665" t="s">
        <v>121</v>
      </c>
      <c r="C67" s="666" t="s">
        <v>122</v>
      </c>
      <c r="D67" s="667">
        <f>SUM(D68+D71)</f>
        <v>0</v>
      </c>
      <c r="E67" s="667">
        <f>SUM(E68+E71)</f>
        <v>0</v>
      </c>
      <c r="F67" s="668">
        <f>SUM(F68+F71)</f>
        <v>0</v>
      </c>
      <c r="G67" s="664"/>
    </row>
    <row r="68" ht="76.5" spans="2:6">
      <c r="B68" s="669" t="s">
        <v>123</v>
      </c>
      <c r="C68" s="670" t="s">
        <v>124</v>
      </c>
      <c r="D68" s="671">
        <f t="shared" ref="D68:F69" si="11">SUM(D69)</f>
        <v>0</v>
      </c>
      <c r="E68" s="671">
        <f t="shared" si="11"/>
        <v>0</v>
      </c>
      <c r="F68" s="672">
        <f t="shared" si="11"/>
        <v>0</v>
      </c>
    </row>
    <row r="69" ht="102" spans="2:6">
      <c r="B69" s="669" t="s">
        <v>125</v>
      </c>
      <c r="C69" s="670" t="s">
        <v>126</v>
      </c>
      <c r="D69" s="671">
        <f t="shared" si="11"/>
        <v>0</v>
      </c>
      <c r="E69" s="671">
        <f t="shared" si="11"/>
        <v>0</v>
      </c>
      <c r="F69" s="672">
        <f t="shared" si="11"/>
        <v>0</v>
      </c>
    </row>
    <row r="70" ht="102" spans="2:6">
      <c r="B70" s="258" t="s">
        <v>127</v>
      </c>
      <c r="C70" s="261" t="s">
        <v>128</v>
      </c>
      <c r="D70" s="673">
        <v>0</v>
      </c>
      <c r="E70" s="673">
        <v>0</v>
      </c>
      <c r="F70" s="674">
        <v>0</v>
      </c>
    </row>
    <row r="71" ht="38.25" spans="2:6">
      <c r="B71" s="669" t="s">
        <v>129</v>
      </c>
      <c r="C71" s="670" t="s">
        <v>130</v>
      </c>
      <c r="D71" s="671">
        <f>SUM(D72+D74)</f>
        <v>0</v>
      </c>
      <c r="E71" s="671">
        <f>SUM(E72+E74)</f>
        <v>0</v>
      </c>
      <c r="F71" s="672">
        <f>SUM(F72+F74)</f>
        <v>0</v>
      </c>
    </row>
    <row r="72" ht="51" spans="2:6">
      <c r="B72" s="669" t="s">
        <v>131</v>
      </c>
      <c r="C72" s="670" t="s">
        <v>132</v>
      </c>
      <c r="D72" s="671">
        <f>D73</f>
        <v>0</v>
      </c>
      <c r="E72" s="671">
        <f>E73</f>
        <v>0</v>
      </c>
      <c r="F72" s="672">
        <f>F73</f>
        <v>0</v>
      </c>
    </row>
    <row r="73" ht="63.75" spans="2:6">
      <c r="B73" s="258" t="s">
        <v>133</v>
      </c>
      <c r="C73" s="261" t="s">
        <v>134</v>
      </c>
      <c r="D73" s="673">
        <v>0</v>
      </c>
      <c r="E73" s="673">
        <v>0</v>
      </c>
      <c r="F73" s="674">
        <v>0</v>
      </c>
    </row>
    <row r="74" ht="76.5" spans="2:6">
      <c r="B74" s="669" t="s">
        <v>135</v>
      </c>
      <c r="C74" s="670" t="s">
        <v>136</v>
      </c>
      <c r="D74" s="671">
        <f t="shared" ref="D74:F75" si="12">SUM(D75)</f>
        <v>0</v>
      </c>
      <c r="E74" s="671">
        <f t="shared" si="12"/>
        <v>0</v>
      </c>
      <c r="F74" s="672">
        <f t="shared" si="12"/>
        <v>0</v>
      </c>
    </row>
    <row r="75" ht="76.5" spans="2:6">
      <c r="B75" s="669" t="s">
        <v>137</v>
      </c>
      <c r="C75" s="670" t="s">
        <v>138</v>
      </c>
      <c r="D75" s="671">
        <f t="shared" si="12"/>
        <v>0</v>
      </c>
      <c r="E75" s="671">
        <f t="shared" si="12"/>
        <v>0</v>
      </c>
      <c r="F75" s="672">
        <f t="shared" si="12"/>
        <v>0</v>
      </c>
    </row>
    <row r="76" ht="63.75" spans="2:6">
      <c r="B76" s="258" t="s">
        <v>139</v>
      </c>
      <c r="C76" s="261" t="s">
        <v>140</v>
      </c>
      <c r="D76" s="673">
        <v>0</v>
      </c>
      <c r="E76" s="673">
        <v>0</v>
      </c>
      <c r="F76" s="674">
        <v>0</v>
      </c>
    </row>
    <row r="77" s="644" customFormat="1" ht="25.5" spans="2:7">
      <c r="B77" s="665" t="s">
        <v>141</v>
      </c>
      <c r="C77" s="666" t="s">
        <v>142</v>
      </c>
      <c r="D77" s="667">
        <f>SUM(D78+D80)</f>
        <v>0</v>
      </c>
      <c r="E77" s="667">
        <f>SUM(E78+E80)</f>
        <v>0</v>
      </c>
      <c r="F77" s="668">
        <f>SUM(F78+F80)</f>
        <v>0</v>
      </c>
      <c r="G77" s="664"/>
    </row>
    <row r="78" s="644" customFormat="1" ht="38.25" spans="2:7">
      <c r="B78" s="669" t="s">
        <v>143</v>
      </c>
      <c r="C78" s="670" t="s">
        <v>144</v>
      </c>
      <c r="D78" s="671">
        <f>SUM(D79)</f>
        <v>0</v>
      </c>
      <c r="E78" s="671">
        <f>SUM(E79)</f>
        <v>0</v>
      </c>
      <c r="F78" s="672">
        <f>SUM(F79)</f>
        <v>0</v>
      </c>
      <c r="G78" s="664"/>
    </row>
    <row r="79" s="644" customFormat="1" ht="51" spans="2:7">
      <c r="B79" s="258" t="s">
        <v>145</v>
      </c>
      <c r="C79" s="261" t="s">
        <v>146</v>
      </c>
      <c r="D79" s="673">
        <v>0</v>
      </c>
      <c r="E79" s="673">
        <v>0</v>
      </c>
      <c r="F79" s="674">
        <v>0</v>
      </c>
      <c r="G79" s="664"/>
    </row>
    <row r="80" s="644" customFormat="1" ht="114.75" spans="2:7">
      <c r="B80" s="669" t="s">
        <v>147</v>
      </c>
      <c r="C80" s="670" t="s">
        <v>148</v>
      </c>
      <c r="D80" s="671">
        <f>SUM(D81+D83)</f>
        <v>0</v>
      </c>
      <c r="E80" s="671">
        <f>SUM(E81+E83)</f>
        <v>0</v>
      </c>
      <c r="F80" s="672">
        <f>SUM(F81+F83)</f>
        <v>0</v>
      </c>
      <c r="G80" s="664"/>
    </row>
    <row r="81" s="644" customFormat="1" ht="63.75" spans="2:7">
      <c r="B81" s="669" t="s">
        <v>149</v>
      </c>
      <c r="C81" s="670" t="s">
        <v>150</v>
      </c>
      <c r="D81" s="671">
        <f>SUM(D82)</f>
        <v>0</v>
      </c>
      <c r="E81" s="671">
        <f>SUM(E82)</f>
        <v>0</v>
      </c>
      <c r="F81" s="672">
        <f>SUM(F82)</f>
        <v>0</v>
      </c>
      <c r="G81" s="664"/>
    </row>
    <row r="82" s="644" customFormat="1" ht="76.5" spans="2:7">
      <c r="B82" s="258" t="s">
        <v>151</v>
      </c>
      <c r="C82" s="261" t="s">
        <v>152</v>
      </c>
      <c r="D82" s="673">
        <v>0</v>
      </c>
      <c r="E82" s="673">
        <v>0</v>
      </c>
      <c r="F82" s="674">
        <v>0</v>
      </c>
      <c r="G82" s="664"/>
    </row>
    <row r="83" s="644" customFormat="1" ht="89.25" spans="2:7">
      <c r="B83" s="669" t="s">
        <v>153</v>
      </c>
      <c r="C83" s="670" t="s">
        <v>154</v>
      </c>
      <c r="D83" s="671">
        <f>SUM(D84)</f>
        <v>0</v>
      </c>
      <c r="E83" s="671">
        <f>SUM(E84)</f>
        <v>0</v>
      </c>
      <c r="F83" s="672">
        <f>SUM(F84)</f>
        <v>0</v>
      </c>
      <c r="G83" s="664"/>
    </row>
    <row r="84" s="644" customFormat="1" ht="76.5" spans="2:7">
      <c r="B84" s="258" t="s">
        <v>155</v>
      </c>
      <c r="C84" s="261" t="s">
        <v>156</v>
      </c>
      <c r="D84" s="673">
        <v>0</v>
      </c>
      <c r="E84" s="673">
        <v>0</v>
      </c>
      <c r="F84" s="674">
        <v>0</v>
      </c>
      <c r="G84" s="664"/>
    </row>
    <row r="85" s="644" customFormat="1" spans="2:7">
      <c r="B85" s="665" t="s">
        <v>157</v>
      </c>
      <c r="C85" s="680" t="s">
        <v>158</v>
      </c>
      <c r="D85" s="667">
        <f>SUM(D86+D88+D90)</f>
        <v>0</v>
      </c>
      <c r="E85" s="667">
        <f>SUM(E86+E88+E90)</f>
        <v>0</v>
      </c>
      <c r="F85" s="668">
        <f>SUM(F86+F88+F90)</f>
        <v>0</v>
      </c>
      <c r="G85" s="664"/>
    </row>
    <row r="86" spans="2:6">
      <c r="B86" s="669" t="s">
        <v>159</v>
      </c>
      <c r="C86" s="681" t="s">
        <v>160</v>
      </c>
      <c r="D86" s="671">
        <f>SUM(D87)</f>
        <v>0</v>
      </c>
      <c r="E86" s="671">
        <f>SUM(E87)</f>
        <v>0</v>
      </c>
      <c r="F86" s="672">
        <f>SUM(F87)</f>
        <v>0</v>
      </c>
    </row>
    <row r="87" ht="25.5" spans="2:6">
      <c r="B87" s="258" t="s">
        <v>161</v>
      </c>
      <c r="C87" s="259" t="s">
        <v>162</v>
      </c>
      <c r="D87" s="673">
        <v>0</v>
      </c>
      <c r="E87" s="673">
        <v>0</v>
      </c>
      <c r="F87" s="674">
        <v>0</v>
      </c>
    </row>
    <row r="88" spans="2:6">
      <c r="B88" s="669" t="s">
        <v>163</v>
      </c>
      <c r="C88" s="681" t="s">
        <v>164</v>
      </c>
      <c r="D88" s="671">
        <f>SUM(D89)</f>
        <v>0</v>
      </c>
      <c r="E88" s="671">
        <f>SUM(E89)</f>
        <v>0</v>
      </c>
      <c r="F88" s="672">
        <f>SUM(F89)</f>
        <v>0</v>
      </c>
    </row>
    <row r="89" ht="25.5" spans="2:6">
      <c r="B89" s="258" t="s">
        <v>165</v>
      </c>
      <c r="C89" s="259" t="s">
        <v>166</v>
      </c>
      <c r="D89" s="673">
        <v>0</v>
      </c>
      <c r="E89" s="673">
        <v>0</v>
      </c>
      <c r="F89" s="674">
        <v>0</v>
      </c>
    </row>
    <row r="90" spans="2:6">
      <c r="B90" s="683" t="s">
        <v>167</v>
      </c>
      <c r="C90" s="681" t="s">
        <v>168</v>
      </c>
      <c r="D90" s="671">
        <f>SUM(D91)</f>
        <v>0</v>
      </c>
      <c r="E90" s="671">
        <f>SUM(E91)</f>
        <v>0</v>
      </c>
      <c r="F90" s="672">
        <f>SUM(F91)</f>
        <v>0</v>
      </c>
    </row>
    <row r="91" ht="25.5" spans="2:6">
      <c r="B91" s="262" t="s">
        <v>169</v>
      </c>
      <c r="C91" s="259" t="s">
        <v>170</v>
      </c>
      <c r="D91" s="673">
        <v>0</v>
      </c>
      <c r="E91" s="673">
        <v>0</v>
      </c>
      <c r="F91" s="674">
        <v>0</v>
      </c>
    </row>
    <row r="92" s="644" customFormat="1" spans="2:7">
      <c r="B92" s="665" t="s">
        <v>171</v>
      </c>
      <c r="C92" s="680" t="s">
        <v>172</v>
      </c>
      <c r="D92" s="678">
        <f>D93+D127</f>
        <v>8224.8</v>
      </c>
      <c r="E92" s="678">
        <f t="shared" ref="E92:F92" si="13">E93+E127</f>
        <v>7584.3</v>
      </c>
      <c r="F92" s="679">
        <f t="shared" si="13"/>
        <v>4710.2</v>
      </c>
      <c r="G92" s="664"/>
    </row>
    <row r="93" s="644" customFormat="1" ht="38.25" spans="2:7">
      <c r="B93" s="665" t="s">
        <v>173</v>
      </c>
      <c r="C93" s="666" t="s">
        <v>174</v>
      </c>
      <c r="D93" s="684">
        <f>D94+D107+D118+D123</f>
        <v>8224.8</v>
      </c>
      <c r="E93" s="684">
        <f t="shared" ref="E93:F93" si="14">E94+E107+E118+E123</f>
        <v>7584.3</v>
      </c>
      <c r="F93" s="685">
        <f t="shared" si="14"/>
        <v>4710.2</v>
      </c>
      <c r="G93" s="664"/>
    </row>
    <row r="94" s="644" customFormat="1" ht="25.5" spans="2:7">
      <c r="B94" s="669" t="s">
        <v>175</v>
      </c>
      <c r="C94" s="686" t="s">
        <v>176</v>
      </c>
      <c r="D94" s="684">
        <f>D95+D104</f>
        <v>5678</v>
      </c>
      <c r="E94" s="684">
        <f t="shared" ref="E94:F94" si="15">E95+E104</f>
        <v>5013</v>
      </c>
      <c r="F94" s="685">
        <f t="shared" si="15"/>
        <v>4246</v>
      </c>
      <c r="G94" s="664"/>
    </row>
    <row r="95" s="644" customFormat="1" ht="25.5" spans="2:7">
      <c r="B95" s="665" t="s">
        <v>177</v>
      </c>
      <c r="C95" s="666" t="s">
        <v>178</v>
      </c>
      <c r="D95" s="684">
        <f>D96</f>
        <v>1380</v>
      </c>
      <c r="E95" s="684">
        <f t="shared" ref="E95:F95" si="16">E96</f>
        <v>0</v>
      </c>
      <c r="F95" s="685">
        <f t="shared" si="16"/>
        <v>0</v>
      </c>
      <c r="G95" s="664"/>
    </row>
    <row r="96" s="644" customFormat="1" ht="25.5" spans="2:7">
      <c r="B96" s="669" t="s">
        <v>179</v>
      </c>
      <c r="C96" s="666" t="s">
        <v>178</v>
      </c>
      <c r="D96" s="684">
        <f>SUM(D97:D102)</f>
        <v>1380</v>
      </c>
      <c r="E96" s="684">
        <f t="shared" ref="E96:F96" si="17">SUM(E97:E101)</f>
        <v>0</v>
      </c>
      <c r="F96" s="685">
        <f t="shared" si="17"/>
        <v>0</v>
      </c>
      <c r="G96" s="664"/>
    </row>
    <row r="97" s="644" customFormat="1" ht="51" spans="2:7">
      <c r="B97" s="687" t="s">
        <v>180</v>
      </c>
      <c r="C97" s="260" t="s">
        <v>181</v>
      </c>
      <c r="D97" s="688"/>
      <c r="E97" s="689"/>
      <c r="F97" s="690"/>
      <c r="G97" s="664"/>
    </row>
    <row r="98" s="644" customFormat="1" ht="51" spans="2:7">
      <c r="B98" s="687" t="s">
        <v>182</v>
      </c>
      <c r="C98" s="691" t="s">
        <v>183</v>
      </c>
      <c r="D98" s="688"/>
      <c r="E98" s="689"/>
      <c r="F98" s="690"/>
      <c r="G98" s="664"/>
    </row>
    <row r="99" s="644" customFormat="1" ht="63.75" spans="2:7">
      <c r="B99" s="687" t="s">
        <v>184</v>
      </c>
      <c r="C99" s="691" t="s">
        <v>185</v>
      </c>
      <c r="D99" s="688">
        <v>16</v>
      </c>
      <c r="E99" s="689"/>
      <c r="F99" s="690"/>
      <c r="G99" s="664"/>
    </row>
    <row r="100" s="644" customFormat="1" ht="76.5" spans="2:7">
      <c r="B100" s="687" t="s">
        <v>186</v>
      </c>
      <c r="C100" s="691" t="s">
        <v>187</v>
      </c>
      <c r="D100" s="688"/>
      <c r="E100" s="689"/>
      <c r="F100" s="690"/>
      <c r="G100" s="664"/>
    </row>
    <row r="101" s="644" customFormat="1" ht="63.75" spans="2:7">
      <c r="B101" s="687" t="s">
        <v>188</v>
      </c>
      <c r="C101" s="691" t="s">
        <v>189</v>
      </c>
      <c r="D101" s="688">
        <v>64</v>
      </c>
      <c r="E101" s="689"/>
      <c r="F101" s="690"/>
      <c r="G101" s="664"/>
    </row>
    <row r="102" s="644" customFormat="1" ht="76.5" spans="2:7">
      <c r="B102" s="687" t="s">
        <v>190</v>
      </c>
      <c r="C102" s="691" t="s">
        <v>191</v>
      </c>
      <c r="D102" s="688">
        <v>1300</v>
      </c>
      <c r="E102" s="689"/>
      <c r="F102" s="690"/>
      <c r="G102" s="664"/>
    </row>
    <row r="103" ht="25.5" spans="2:6">
      <c r="B103" s="665" t="s">
        <v>192</v>
      </c>
      <c r="C103" s="670" t="s">
        <v>193</v>
      </c>
      <c r="D103" s="692">
        <f>D104</f>
        <v>4298</v>
      </c>
      <c r="E103" s="692">
        <f>E104</f>
        <v>5013</v>
      </c>
      <c r="F103" s="693">
        <f>F104</f>
        <v>4246</v>
      </c>
    </row>
    <row r="104" ht="25.5" spans="2:6">
      <c r="B104" s="665" t="s">
        <v>194</v>
      </c>
      <c r="C104" s="666" t="s">
        <v>195</v>
      </c>
      <c r="D104" s="684">
        <f>D105+D106</f>
        <v>4298</v>
      </c>
      <c r="E104" s="684">
        <f t="shared" ref="E104:F104" si="18">E105+E106</f>
        <v>5013</v>
      </c>
      <c r="F104" s="685">
        <f t="shared" si="18"/>
        <v>4246</v>
      </c>
    </row>
    <row r="105" ht="51" spans="2:6">
      <c r="B105" s="694" t="s">
        <v>196</v>
      </c>
      <c r="C105" s="695" t="s">
        <v>197</v>
      </c>
      <c r="D105" s="688">
        <v>4235</v>
      </c>
      <c r="E105" s="688">
        <v>4927</v>
      </c>
      <c r="F105" s="696">
        <v>4161</v>
      </c>
    </row>
    <row r="106" ht="51" spans="2:6">
      <c r="B106" s="694" t="s">
        <v>198</v>
      </c>
      <c r="C106" s="695" t="s">
        <v>199</v>
      </c>
      <c r="D106" s="688">
        <v>63</v>
      </c>
      <c r="E106" s="688">
        <v>86</v>
      </c>
      <c r="F106" s="696">
        <v>85</v>
      </c>
    </row>
    <row r="107" ht="38.25" spans="2:6">
      <c r="B107" s="665" t="s">
        <v>200</v>
      </c>
      <c r="C107" s="697" t="s">
        <v>201</v>
      </c>
      <c r="D107" s="684">
        <f>D108+D110+D112+D116+D114</f>
        <v>2239</v>
      </c>
      <c r="E107" s="684">
        <f t="shared" ref="E107:F107" si="19">E108+E110+E112+E116+E114</f>
        <v>2463</v>
      </c>
      <c r="F107" s="685">
        <f t="shared" si="19"/>
        <v>352.1</v>
      </c>
    </row>
    <row r="108" ht="38.25" spans="2:6">
      <c r="B108" s="669" t="s">
        <v>202</v>
      </c>
      <c r="C108" s="698" t="s">
        <v>203</v>
      </c>
      <c r="D108" s="692">
        <f>D109</f>
        <v>0</v>
      </c>
      <c r="E108" s="692">
        <f t="shared" ref="E108:F108" si="20">E109</f>
        <v>0</v>
      </c>
      <c r="F108" s="693">
        <f t="shared" si="20"/>
        <v>0</v>
      </c>
    </row>
    <row r="109" ht="38.25" spans="2:6">
      <c r="B109" s="687" t="s">
        <v>204</v>
      </c>
      <c r="C109" s="691" t="s">
        <v>205</v>
      </c>
      <c r="D109" s="688"/>
      <c r="E109" s="688"/>
      <c r="F109" s="696"/>
    </row>
    <row r="110" ht="89.25" spans="2:6">
      <c r="B110" s="669" t="s">
        <v>206</v>
      </c>
      <c r="C110" s="698" t="s">
        <v>207</v>
      </c>
      <c r="D110" s="692">
        <f>D111</f>
        <v>2239</v>
      </c>
      <c r="E110" s="692">
        <f>E111</f>
        <v>2463</v>
      </c>
      <c r="F110" s="693"/>
    </row>
    <row r="111" ht="89.25" spans="2:6">
      <c r="B111" s="699" t="s">
        <v>208</v>
      </c>
      <c r="C111" s="691" t="s">
        <v>209</v>
      </c>
      <c r="D111" s="700">
        <v>2239</v>
      </c>
      <c r="E111" s="700">
        <v>2463</v>
      </c>
      <c r="F111" s="701"/>
    </row>
    <row r="112" ht="25.5" spans="2:6">
      <c r="B112" s="669" t="s">
        <v>210</v>
      </c>
      <c r="C112" s="698" t="s">
        <v>211</v>
      </c>
      <c r="D112" s="692">
        <f>D113</f>
        <v>0</v>
      </c>
      <c r="E112" s="692">
        <f t="shared" ref="E112:F112" si="21">E113</f>
        <v>0</v>
      </c>
      <c r="F112" s="693">
        <f t="shared" si="21"/>
        <v>0</v>
      </c>
    </row>
    <row r="113" ht="38.25" spans="2:6">
      <c r="B113" s="687" t="s">
        <v>212</v>
      </c>
      <c r="C113" s="691" t="s">
        <v>213</v>
      </c>
      <c r="D113" s="688"/>
      <c r="E113" s="688"/>
      <c r="F113" s="696"/>
    </row>
    <row r="114" ht="25.5" spans="2:6">
      <c r="B114" s="683" t="s">
        <v>214</v>
      </c>
      <c r="C114" s="698" t="s">
        <v>215</v>
      </c>
      <c r="D114" s="692">
        <f>D115</f>
        <v>0</v>
      </c>
      <c r="E114" s="692">
        <f t="shared" ref="E114:F114" si="22">E115</f>
        <v>0</v>
      </c>
      <c r="F114" s="693">
        <f t="shared" si="22"/>
        <v>0</v>
      </c>
    </row>
    <row r="115" ht="38.25" spans="2:6">
      <c r="B115" s="702" t="s">
        <v>216</v>
      </c>
      <c r="C115" s="691" t="s">
        <v>217</v>
      </c>
      <c r="D115" s="688"/>
      <c r="E115" s="688"/>
      <c r="F115" s="696"/>
    </row>
    <row r="116" spans="2:6">
      <c r="B116" s="669" t="s">
        <v>218</v>
      </c>
      <c r="C116" s="698" t="s">
        <v>219</v>
      </c>
      <c r="D116" s="692">
        <f>D117</f>
        <v>0</v>
      </c>
      <c r="E116" s="692">
        <f t="shared" ref="E116:F116" si="23">E117</f>
        <v>0</v>
      </c>
      <c r="F116" s="693">
        <f t="shared" si="23"/>
        <v>352.1</v>
      </c>
    </row>
    <row r="117" spans="2:6">
      <c r="B117" s="687" t="s">
        <v>220</v>
      </c>
      <c r="C117" s="703" t="s">
        <v>221</v>
      </c>
      <c r="D117" s="688"/>
      <c r="E117" s="688"/>
      <c r="F117" s="696">
        <v>352.1</v>
      </c>
    </row>
    <row r="118" s="645" customFormat="1" ht="27" spans="2:10">
      <c r="B118" s="704" t="s">
        <v>222</v>
      </c>
      <c r="C118" s="705" t="s">
        <v>223</v>
      </c>
      <c r="D118" s="684">
        <f>D119+D121</f>
        <v>104.8</v>
      </c>
      <c r="E118" s="684">
        <f t="shared" ref="E118:F118" si="24">E119+E121</f>
        <v>108.3</v>
      </c>
      <c r="F118" s="685">
        <f t="shared" si="24"/>
        <v>112.1</v>
      </c>
      <c r="G118" s="648"/>
      <c r="H118" s="251"/>
      <c r="I118" s="251"/>
      <c r="J118" s="251"/>
    </row>
    <row r="119" s="645" customFormat="1" ht="63.75" spans="2:10">
      <c r="B119" s="683" t="s">
        <v>224</v>
      </c>
      <c r="C119" s="670" t="s">
        <v>225</v>
      </c>
      <c r="D119" s="688">
        <f>D120</f>
        <v>104.8</v>
      </c>
      <c r="E119" s="688">
        <f t="shared" ref="E119:F119" si="25">E120</f>
        <v>108.3</v>
      </c>
      <c r="F119" s="696">
        <f t="shared" si="25"/>
        <v>112.1</v>
      </c>
      <c r="G119" s="648"/>
      <c r="H119" s="251"/>
      <c r="I119" s="251"/>
      <c r="J119" s="251"/>
    </row>
    <row r="120" ht="66" customHeight="1" spans="2:6">
      <c r="B120" s="702" t="s">
        <v>226</v>
      </c>
      <c r="C120" s="677" t="s">
        <v>227</v>
      </c>
      <c r="D120" s="688">
        <v>104.8</v>
      </c>
      <c r="E120" s="688">
        <v>108.3</v>
      </c>
      <c r="F120" s="696">
        <v>112.1</v>
      </c>
    </row>
    <row r="121" s="645" customFormat="1" ht="38.25" spans="2:10">
      <c r="B121" s="683" t="s">
        <v>228</v>
      </c>
      <c r="C121" s="670" t="s">
        <v>229</v>
      </c>
      <c r="D121" s="688">
        <f>D122</f>
        <v>0</v>
      </c>
      <c r="E121" s="688">
        <f t="shared" ref="E121:F121" si="26">E122</f>
        <v>0</v>
      </c>
      <c r="F121" s="696">
        <f t="shared" si="26"/>
        <v>0</v>
      </c>
      <c r="G121" s="648"/>
      <c r="H121" s="251"/>
      <c r="I121" s="251"/>
      <c r="J121" s="251"/>
    </row>
    <row r="122" ht="51" spans="2:6">
      <c r="B122" s="706" t="s">
        <v>230</v>
      </c>
      <c r="C122" s="695" t="s">
        <v>231</v>
      </c>
      <c r="D122" s="700"/>
      <c r="E122" s="700"/>
      <c r="F122" s="701"/>
    </row>
    <row r="123" s="645" customFormat="1" ht="18.6" customHeight="1" spans="2:10">
      <c r="B123" s="704" t="s">
        <v>232</v>
      </c>
      <c r="C123" s="705" t="s">
        <v>233</v>
      </c>
      <c r="D123" s="707">
        <f>D124</f>
        <v>203</v>
      </c>
      <c r="E123" s="707">
        <f t="shared" ref="E123:F125" si="27">E124</f>
        <v>0</v>
      </c>
      <c r="F123" s="708">
        <f t="shared" si="27"/>
        <v>0</v>
      </c>
      <c r="G123" s="664"/>
      <c r="H123" s="644"/>
      <c r="I123" s="251"/>
      <c r="J123" s="251"/>
    </row>
    <row r="124" s="645" customFormat="1" ht="38.25" spans="2:10">
      <c r="B124" s="683" t="s">
        <v>234</v>
      </c>
      <c r="C124" s="670" t="s">
        <v>235</v>
      </c>
      <c r="D124" s="692">
        <f>D125</f>
        <v>203</v>
      </c>
      <c r="E124" s="692">
        <f t="shared" si="27"/>
        <v>0</v>
      </c>
      <c r="F124" s="693">
        <f t="shared" si="27"/>
        <v>0</v>
      </c>
      <c r="G124" s="648"/>
      <c r="H124" s="251"/>
      <c r="I124" s="251"/>
      <c r="J124" s="251"/>
    </row>
    <row r="125" s="645" customFormat="1" ht="26.25" customHeight="1" spans="2:10">
      <c r="B125" s="683" t="s">
        <v>236</v>
      </c>
      <c r="C125" s="670" t="s">
        <v>237</v>
      </c>
      <c r="D125" s="692">
        <f>D126</f>
        <v>203</v>
      </c>
      <c r="E125" s="692">
        <f t="shared" si="27"/>
        <v>0</v>
      </c>
      <c r="F125" s="693">
        <f t="shared" si="27"/>
        <v>0</v>
      </c>
      <c r="G125" s="648"/>
      <c r="H125" s="251"/>
      <c r="I125" s="251"/>
      <c r="J125" s="251"/>
    </row>
    <row r="126" ht="51" spans="2:6">
      <c r="B126" s="687" t="s">
        <v>238</v>
      </c>
      <c r="C126" s="260" t="s">
        <v>239</v>
      </c>
      <c r="D126" s="688">
        <v>203</v>
      </c>
      <c r="E126" s="688"/>
      <c r="F126" s="696"/>
    </row>
    <row r="127" s="646" customFormat="1" ht="25.5" spans="2:10">
      <c r="B127" s="665" t="s">
        <v>240</v>
      </c>
      <c r="C127" s="666" t="s">
        <v>241</v>
      </c>
      <c r="D127" s="684">
        <f>D128+D129</f>
        <v>0</v>
      </c>
      <c r="E127" s="684">
        <f>E128</f>
        <v>0</v>
      </c>
      <c r="F127" s="685">
        <f>F128</f>
        <v>0</v>
      </c>
      <c r="G127" s="664"/>
      <c r="H127" s="644"/>
      <c r="I127" s="644"/>
      <c r="J127" s="644"/>
    </row>
    <row r="128" s="645" customFormat="1" ht="38.25" spans="2:10">
      <c r="B128" s="709" t="s">
        <v>242</v>
      </c>
      <c r="C128" s="670" t="s">
        <v>243</v>
      </c>
      <c r="D128" s="692">
        <f>D129</f>
        <v>0</v>
      </c>
      <c r="E128" s="692">
        <f t="shared" ref="E128:F128" si="28">E129</f>
        <v>0</v>
      </c>
      <c r="F128" s="693">
        <f t="shared" si="28"/>
        <v>0</v>
      </c>
      <c r="G128" s="648"/>
      <c r="H128" s="251"/>
      <c r="I128" s="251"/>
      <c r="J128" s="251"/>
    </row>
    <row r="129" ht="35.25" customHeight="1" spans="2:6">
      <c r="B129" s="687" t="s">
        <v>244</v>
      </c>
      <c r="C129" s="260" t="s">
        <v>245</v>
      </c>
      <c r="D129" s="688"/>
      <c r="E129" s="688"/>
      <c r="F129" s="696"/>
    </row>
    <row r="130" s="645" customFormat="1" hidden="1" spans="2:10">
      <c r="B130" s="710"/>
      <c r="C130" s="711"/>
      <c r="D130" s="712">
        <f>D131</f>
        <v>0</v>
      </c>
      <c r="E130" s="712">
        <f t="shared" ref="E130:F131" si="29">E131</f>
        <v>0</v>
      </c>
      <c r="F130" s="713">
        <f t="shared" si="29"/>
        <v>0</v>
      </c>
      <c r="G130" s="648"/>
      <c r="H130" s="251"/>
      <c r="I130" s="251"/>
      <c r="J130" s="251"/>
    </row>
    <row r="131" s="645" customFormat="1" hidden="1" spans="2:10">
      <c r="B131" s="710"/>
      <c r="C131" s="711"/>
      <c r="D131" s="712">
        <f>D132</f>
        <v>0</v>
      </c>
      <c r="E131" s="712">
        <f t="shared" si="29"/>
        <v>0</v>
      </c>
      <c r="F131" s="713">
        <f t="shared" si="29"/>
        <v>0</v>
      </c>
      <c r="G131" s="648"/>
      <c r="H131" s="251"/>
      <c r="I131" s="251"/>
      <c r="J131" s="251"/>
    </row>
    <row r="132" s="645" customFormat="1" hidden="1" spans="2:10">
      <c r="B132" s="714"/>
      <c r="C132" s="715"/>
      <c r="D132" s="716"/>
      <c r="E132" s="716"/>
      <c r="F132" s="717"/>
      <c r="G132" s="648"/>
      <c r="H132" s="251"/>
      <c r="I132" s="251"/>
      <c r="J132" s="251"/>
    </row>
    <row r="133" ht="13.5" spans="2:6">
      <c r="B133" s="718"/>
      <c r="C133" s="719" t="s">
        <v>246</v>
      </c>
      <c r="D133" s="720">
        <f>D92+D13</f>
        <v>9522.533</v>
      </c>
      <c r="E133" s="720">
        <f>E92+E13</f>
        <v>8963.875</v>
      </c>
      <c r="F133" s="721">
        <f>F92+F13</f>
        <v>6150.493</v>
      </c>
    </row>
  </sheetData>
  <mergeCells count="5">
    <mergeCell ref="E3:F3"/>
    <mergeCell ref="B7:F7"/>
    <mergeCell ref="B8:F8"/>
    <mergeCell ref="B9:E9"/>
    <mergeCell ref="B10:F10"/>
  </mergeCells>
  <pageMargins left="0.7" right="0.7" top="0.75" bottom="0.75" header="0.3" footer="0.3"/>
  <pageSetup paperSize="9" scale="78" fitToHeight="0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8"/>
  <sheetViews>
    <sheetView workbookViewId="0">
      <selection activeCell="B2" sqref="B2"/>
    </sheetView>
  </sheetViews>
  <sheetFormatPr defaultColWidth="9" defaultRowHeight="15"/>
  <cols>
    <col min="1" max="1" width="6.85714285714286" customWidth="1"/>
    <col min="2" max="2" width="60.1428571428571" customWidth="1"/>
    <col min="3" max="3" width="13.7142857142857" customWidth="1"/>
    <col min="4" max="4" width="13.5714285714286" customWidth="1"/>
    <col min="5" max="5" width="14" customWidth="1"/>
  </cols>
  <sheetData>
    <row r="1" spans="4:4">
      <c r="D1" t="s">
        <v>685</v>
      </c>
    </row>
    <row r="2" spans="4:4">
      <c r="D2" t="s">
        <v>1</v>
      </c>
    </row>
    <row r="3" spans="4:4">
      <c r="D3" t="s">
        <v>686</v>
      </c>
    </row>
    <row r="4" spans="4:4">
      <c r="D4" t="s">
        <v>3</v>
      </c>
    </row>
    <row r="7" spans="1:16">
      <c r="A7" s="67" t="s">
        <v>687</v>
      </c>
      <c r="B7" s="67"/>
      <c r="C7" s="67"/>
      <c r="D7" s="67"/>
      <c r="E7" s="67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</row>
    <row r="8" spans="1:5">
      <c r="A8" s="69"/>
      <c r="B8" s="69"/>
      <c r="C8" s="69"/>
      <c r="D8" s="69"/>
      <c r="E8" s="69"/>
    </row>
    <row r="9" spans="1:5">
      <c r="A9" s="69"/>
      <c r="B9" s="69"/>
      <c r="C9" s="69"/>
      <c r="D9" s="69"/>
      <c r="E9" s="70" t="s">
        <v>688</v>
      </c>
    </row>
    <row r="10" spans="1:5">
      <c r="A10" s="71" t="s">
        <v>689</v>
      </c>
      <c r="B10" s="71" t="s">
        <v>10</v>
      </c>
      <c r="C10" s="71" t="s">
        <v>11</v>
      </c>
      <c r="D10" s="71" t="s">
        <v>12</v>
      </c>
      <c r="E10" s="71" t="s">
        <v>13</v>
      </c>
    </row>
    <row r="11" ht="30" spans="1:5">
      <c r="A11" s="71" t="s">
        <v>471</v>
      </c>
      <c r="B11" s="72" t="s">
        <v>690</v>
      </c>
      <c r="C11" s="73">
        <v>14.6</v>
      </c>
      <c r="D11" s="71"/>
      <c r="E11" s="71"/>
    </row>
    <row r="12" ht="30" spans="1:5">
      <c r="A12" s="71" t="s">
        <v>494</v>
      </c>
      <c r="B12" s="72" t="s">
        <v>691</v>
      </c>
      <c r="C12" s="73">
        <v>4</v>
      </c>
      <c r="D12" s="71"/>
      <c r="E12" s="71"/>
    </row>
    <row r="13" ht="30" spans="1:5">
      <c r="A13" s="71" t="s">
        <v>507</v>
      </c>
      <c r="B13" s="72" t="s">
        <v>692</v>
      </c>
      <c r="C13" s="73">
        <v>0.5</v>
      </c>
      <c r="D13" s="71"/>
      <c r="E13" s="71"/>
    </row>
    <row r="14" spans="1:5">
      <c r="A14" s="69"/>
      <c r="B14" s="69"/>
      <c r="C14" s="69"/>
      <c r="D14" s="69"/>
      <c r="E14" s="69"/>
    </row>
    <row r="15" spans="1:5">
      <c r="A15" s="69"/>
      <c r="B15" s="69"/>
      <c r="C15" s="69"/>
      <c r="D15" s="69"/>
      <c r="E15" s="69"/>
    </row>
    <row r="16" spans="1:5">
      <c r="A16" s="69"/>
      <c r="B16" s="69"/>
      <c r="C16" s="69"/>
      <c r="D16" s="69"/>
      <c r="E16" s="69"/>
    </row>
    <row r="17" spans="1:5">
      <c r="A17" s="69"/>
      <c r="B17" s="69"/>
      <c r="C17" s="69"/>
      <c r="D17" s="69"/>
      <c r="E17" s="69"/>
    </row>
    <row r="18" spans="1:5">
      <c r="A18" s="69"/>
      <c r="B18" s="69"/>
      <c r="C18" s="69"/>
      <c r="D18" s="69"/>
      <c r="E18" s="69"/>
    </row>
  </sheetData>
  <mergeCells count="1">
    <mergeCell ref="A7:E7"/>
  </mergeCells>
  <pageMargins left="0.7" right="0.7" top="0.75" bottom="0.75" header="0.3" footer="0.3"/>
  <pageSetup paperSize="9" scale="82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07"/>
  <sheetViews>
    <sheetView workbookViewId="0">
      <selection activeCell="I4" sqref="I4"/>
    </sheetView>
  </sheetViews>
  <sheetFormatPr defaultColWidth="9" defaultRowHeight="15"/>
  <cols>
    <col min="1" max="1" width="3.57142857142857" customWidth="1"/>
    <col min="2" max="2" width="36.8571428571429" customWidth="1"/>
    <col min="3" max="3" width="6.57142857142857" customWidth="1"/>
    <col min="4" max="4" width="6.42857142857143" customWidth="1"/>
    <col min="5" max="5" width="12" customWidth="1"/>
    <col min="6" max="6" width="0.142857142857143" hidden="1" customWidth="1"/>
    <col min="7" max="7" width="0.714285714285714" hidden="1" customWidth="1"/>
    <col min="8" max="8" width="15.1428571428571" customWidth="1"/>
    <col min="9" max="9" width="11.1428571428571" customWidth="1"/>
    <col min="10" max="10" width="11.4285714285714" customWidth="1"/>
    <col min="257" max="257" width="3.57142857142857" customWidth="1"/>
    <col min="258" max="258" width="32.5714285714286" customWidth="1"/>
    <col min="259" max="259" width="6.57142857142857" customWidth="1"/>
    <col min="260" max="260" width="6.42857142857143" customWidth="1"/>
    <col min="261" max="261" width="12" customWidth="1"/>
    <col min="262" max="263" width="9" hidden="1" customWidth="1"/>
    <col min="264" max="264" width="15.1428571428571" customWidth="1"/>
    <col min="265" max="265" width="11.1428571428571" customWidth="1"/>
    <col min="266" max="266" width="11.4285714285714" customWidth="1"/>
    <col min="513" max="513" width="3.57142857142857" customWidth="1"/>
    <col min="514" max="514" width="32.5714285714286" customWidth="1"/>
    <col min="515" max="515" width="6.57142857142857" customWidth="1"/>
    <col min="516" max="516" width="6.42857142857143" customWidth="1"/>
    <col min="517" max="517" width="12" customWidth="1"/>
    <col min="518" max="519" width="9" hidden="1" customWidth="1"/>
    <col min="520" max="520" width="15.1428571428571" customWidth="1"/>
    <col min="521" max="521" width="11.1428571428571" customWidth="1"/>
    <col min="522" max="522" width="11.4285714285714" customWidth="1"/>
    <col min="769" max="769" width="3.57142857142857" customWidth="1"/>
    <col min="770" max="770" width="32.5714285714286" customWidth="1"/>
    <col min="771" max="771" width="6.57142857142857" customWidth="1"/>
    <col min="772" max="772" width="6.42857142857143" customWidth="1"/>
    <col min="773" max="773" width="12" customWidth="1"/>
    <col min="774" max="775" width="9" hidden="1" customWidth="1"/>
    <col min="776" max="776" width="15.1428571428571" customWidth="1"/>
    <col min="777" max="777" width="11.1428571428571" customWidth="1"/>
    <col min="778" max="778" width="11.4285714285714" customWidth="1"/>
    <col min="1025" max="1025" width="3.57142857142857" customWidth="1"/>
    <col min="1026" max="1026" width="32.5714285714286" customWidth="1"/>
    <col min="1027" max="1027" width="6.57142857142857" customWidth="1"/>
    <col min="1028" max="1028" width="6.42857142857143" customWidth="1"/>
    <col min="1029" max="1029" width="12" customWidth="1"/>
    <col min="1030" max="1031" width="9" hidden="1" customWidth="1"/>
    <col min="1032" max="1032" width="15.1428571428571" customWidth="1"/>
    <col min="1033" max="1033" width="11.1428571428571" customWidth="1"/>
    <col min="1034" max="1034" width="11.4285714285714" customWidth="1"/>
    <col min="1281" max="1281" width="3.57142857142857" customWidth="1"/>
    <col min="1282" max="1282" width="32.5714285714286" customWidth="1"/>
    <col min="1283" max="1283" width="6.57142857142857" customWidth="1"/>
    <col min="1284" max="1284" width="6.42857142857143" customWidth="1"/>
    <col min="1285" max="1285" width="12" customWidth="1"/>
    <col min="1286" max="1287" width="9" hidden="1" customWidth="1"/>
    <col min="1288" max="1288" width="15.1428571428571" customWidth="1"/>
    <col min="1289" max="1289" width="11.1428571428571" customWidth="1"/>
    <col min="1290" max="1290" width="11.4285714285714" customWidth="1"/>
    <col min="1537" max="1537" width="3.57142857142857" customWidth="1"/>
    <col min="1538" max="1538" width="32.5714285714286" customWidth="1"/>
    <col min="1539" max="1539" width="6.57142857142857" customWidth="1"/>
    <col min="1540" max="1540" width="6.42857142857143" customWidth="1"/>
    <col min="1541" max="1541" width="12" customWidth="1"/>
    <col min="1542" max="1543" width="9" hidden="1" customWidth="1"/>
    <col min="1544" max="1544" width="15.1428571428571" customWidth="1"/>
    <col min="1545" max="1545" width="11.1428571428571" customWidth="1"/>
    <col min="1546" max="1546" width="11.4285714285714" customWidth="1"/>
    <col min="1793" max="1793" width="3.57142857142857" customWidth="1"/>
    <col min="1794" max="1794" width="32.5714285714286" customWidth="1"/>
    <col min="1795" max="1795" width="6.57142857142857" customWidth="1"/>
    <col min="1796" max="1796" width="6.42857142857143" customWidth="1"/>
    <col min="1797" max="1797" width="12" customWidth="1"/>
    <col min="1798" max="1799" width="9" hidden="1" customWidth="1"/>
    <col min="1800" max="1800" width="15.1428571428571" customWidth="1"/>
    <col min="1801" max="1801" width="11.1428571428571" customWidth="1"/>
    <col min="1802" max="1802" width="11.4285714285714" customWidth="1"/>
    <col min="2049" max="2049" width="3.57142857142857" customWidth="1"/>
    <col min="2050" max="2050" width="32.5714285714286" customWidth="1"/>
    <col min="2051" max="2051" width="6.57142857142857" customWidth="1"/>
    <col min="2052" max="2052" width="6.42857142857143" customWidth="1"/>
    <col min="2053" max="2053" width="12" customWidth="1"/>
    <col min="2054" max="2055" width="9" hidden="1" customWidth="1"/>
    <col min="2056" max="2056" width="15.1428571428571" customWidth="1"/>
    <col min="2057" max="2057" width="11.1428571428571" customWidth="1"/>
    <col min="2058" max="2058" width="11.4285714285714" customWidth="1"/>
    <col min="2305" max="2305" width="3.57142857142857" customWidth="1"/>
    <col min="2306" max="2306" width="32.5714285714286" customWidth="1"/>
    <col min="2307" max="2307" width="6.57142857142857" customWidth="1"/>
    <col min="2308" max="2308" width="6.42857142857143" customWidth="1"/>
    <col min="2309" max="2309" width="12" customWidth="1"/>
    <col min="2310" max="2311" width="9" hidden="1" customWidth="1"/>
    <col min="2312" max="2312" width="15.1428571428571" customWidth="1"/>
    <col min="2313" max="2313" width="11.1428571428571" customWidth="1"/>
    <col min="2314" max="2314" width="11.4285714285714" customWidth="1"/>
    <col min="2561" max="2561" width="3.57142857142857" customWidth="1"/>
    <col min="2562" max="2562" width="32.5714285714286" customWidth="1"/>
    <col min="2563" max="2563" width="6.57142857142857" customWidth="1"/>
    <col min="2564" max="2564" width="6.42857142857143" customWidth="1"/>
    <col min="2565" max="2565" width="12" customWidth="1"/>
    <col min="2566" max="2567" width="9" hidden="1" customWidth="1"/>
    <col min="2568" max="2568" width="15.1428571428571" customWidth="1"/>
    <col min="2569" max="2569" width="11.1428571428571" customWidth="1"/>
    <col min="2570" max="2570" width="11.4285714285714" customWidth="1"/>
    <col min="2817" max="2817" width="3.57142857142857" customWidth="1"/>
    <col min="2818" max="2818" width="32.5714285714286" customWidth="1"/>
    <col min="2819" max="2819" width="6.57142857142857" customWidth="1"/>
    <col min="2820" max="2820" width="6.42857142857143" customWidth="1"/>
    <col min="2821" max="2821" width="12" customWidth="1"/>
    <col min="2822" max="2823" width="9" hidden="1" customWidth="1"/>
    <col min="2824" max="2824" width="15.1428571428571" customWidth="1"/>
    <col min="2825" max="2825" width="11.1428571428571" customWidth="1"/>
    <col min="2826" max="2826" width="11.4285714285714" customWidth="1"/>
    <col min="3073" max="3073" width="3.57142857142857" customWidth="1"/>
    <col min="3074" max="3074" width="32.5714285714286" customWidth="1"/>
    <col min="3075" max="3075" width="6.57142857142857" customWidth="1"/>
    <col min="3076" max="3076" width="6.42857142857143" customWidth="1"/>
    <col min="3077" max="3077" width="12" customWidth="1"/>
    <col min="3078" max="3079" width="9" hidden="1" customWidth="1"/>
    <col min="3080" max="3080" width="15.1428571428571" customWidth="1"/>
    <col min="3081" max="3081" width="11.1428571428571" customWidth="1"/>
    <col min="3082" max="3082" width="11.4285714285714" customWidth="1"/>
    <col min="3329" max="3329" width="3.57142857142857" customWidth="1"/>
    <col min="3330" max="3330" width="32.5714285714286" customWidth="1"/>
    <col min="3331" max="3331" width="6.57142857142857" customWidth="1"/>
    <col min="3332" max="3332" width="6.42857142857143" customWidth="1"/>
    <col min="3333" max="3333" width="12" customWidth="1"/>
    <col min="3334" max="3335" width="9" hidden="1" customWidth="1"/>
    <col min="3336" max="3336" width="15.1428571428571" customWidth="1"/>
    <col min="3337" max="3337" width="11.1428571428571" customWidth="1"/>
    <col min="3338" max="3338" width="11.4285714285714" customWidth="1"/>
    <col min="3585" max="3585" width="3.57142857142857" customWidth="1"/>
    <col min="3586" max="3586" width="32.5714285714286" customWidth="1"/>
    <col min="3587" max="3587" width="6.57142857142857" customWidth="1"/>
    <col min="3588" max="3588" width="6.42857142857143" customWidth="1"/>
    <col min="3589" max="3589" width="12" customWidth="1"/>
    <col min="3590" max="3591" width="9" hidden="1" customWidth="1"/>
    <col min="3592" max="3592" width="15.1428571428571" customWidth="1"/>
    <col min="3593" max="3593" width="11.1428571428571" customWidth="1"/>
    <col min="3594" max="3594" width="11.4285714285714" customWidth="1"/>
    <col min="3841" max="3841" width="3.57142857142857" customWidth="1"/>
    <col min="3842" max="3842" width="32.5714285714286" customWidth="1"/>
    <col min="3843" max="3843" width="6.57142857142857" customWidth="1"/>
    <col min="3844" max="3844" width="6.42857142857143" customWidth="1"/>
    <col min="3845" max="3845" width="12" customWidth="1"/>
    <col min="3846" max="3847" width="9" hidden="1" customWidth="1"/>
    <col min="3848" max="3848" width="15.1428571428571" customWidth="1"/>
    <col min="3849" max="3849" width="11.1428571428571" customWidth="1"/>
    <col min="3850" max="3850" width="11.4285714285714" customWidth="1"/>
    <col min="4097" max="4097" width="3.57142857142857" customWidth="1"/>
    <col min="4098" max="4098" width="32.5714285714286" customWidth="1"/>
    <col min="4099" max="4099" width="6.57142857142857" customWidth="1"/>
    <col min="4100" max="4100" width="6.42857142857143" customWidth="1"/>
    <col min="4101" max="4101" width="12" customWidth="1"/>
    <col min="4102" max="4103" width="9" hidden="1" customWidth="1"/>
    <col min="4104" max="4104" width="15.1428571428571" customWidth="1"/>
    <col min="4105" max="4105" width="11.1428571428571" customWidth="1"/>
    <col min="4106" max="4106" width="11.4285714285714" customWidth="1"/>
    <col min="4353" max="4353" width="3.57142857142857" customWidth="1"/>
    <col min="4354" max="4354" width="32.5714285714286" customWidth="1"/>
    <col min="4355" max="4355" width="6.57142857142857" customWidth="1"/>
    <col min="4356" max="4356" width="6.42857142857143" customWidth="1"/>
    <col min="4357" max="4357" width="12" customWidth="1"/>
    <col min="4358" max="4359" width="9" hidden="1" customWidth="1"/>
    <col min="4360" max="4360" width="15.1428571428571" customWidth="1"/>
    <col min="4361" max="4361" width="11.1428571428571" customWidth="1"/>
    <col min="4362" max="4362" width="11.4285714285714" customWidth="1"/>
    <col min="4609" max="4609" width="3.57142857142857" customWidth="1"/>
    <col min="4610" max="4610" width="32.5714285714286" customWidth="1"/>
    <col min="4611" max="4611" width="6.57142857142857" customWidth="1"/>
    <col min="4612" max="4612" width="6.42857142857143" customWidth="1"/>
    <col min="4613" max="4613" width="12" customWidth="1"/>
    <col min="4614" max="4615" width="9" hidden="1" customWidth="1"/>
    <col min="4616" max="4616" width="15.1428571428571" customWidth="1"/>
    <col min="4617" max="4617" width="11.1428571428571" customWidth="1"/>
    <col min="4618" max="4618" width="11.4285714285714" customWidth="1"/>
    <col min="4865" max="4865" width="3.57142857142857" customWidth="1"/>
    <col min="4866" max="4866" width="32.5714285714286" customWidth="1"/>
    <col min="4867" max="4867" width="6.57142857142857" customWidth="1"/>
    <col min="4868" max="4868" width="6.42857142857143" customWidth="1"/>
    <col min="4869" max="4869" width="12" customWidth="1"/>
    <col min="4870" max="4871" width="9" hidden="1" customWidth="1"/>
    <col min="4872" max="4872" width="15.1428571428571" customWidth="1"/>
    <col min="4873" max="4873" width="11.1428571428571" customWidth="1"/>
    <col min="4874" max="4874" width="11.4285714285714" customWidth="1"/>
    <col min="5121" max="5121" width="3.57142857142857" customWidth="1"/>
    <col min="5122" max="5122" width="32.5714285714286" customWidth="1"/>
    <col min="5123" max="5123" width="6.57142857142857" customWidth="1"/>
    <col min="5124" max="5124" width="6.42857142857143" customWidth="1"/>
    <col min="5125" max="5125" width="12" customWidth="1"/>
    <col min="5126" max="5127" width="9" hidden="1" customWidth="1"/>
    <col min="5128" max="5128" width="15.1428571428571" customWidth="1"/>
    <col min="5129" max="5129" width="11.1428571428571" customWidth="1"/>
    <col min="5130" max="5130" width="11.4285714285714" customWidth="1"/>
    <col min="5377" max="5377" width="3.57142857142857" customWidth="1"/>
    <col min="5378" max="5378" width="32.5714285714286" customWidth="1"/>
    <col min="5379" max="5379" width="6.57142857142857" customWidth="1"/>
    <col min="5380" max="5380" width="6.42857142857143" customWidth="1"/>
    <col min="5381" max="5381" width="12" customWidth="1"/>
    <col min="5382" max="5383" width="9" hidden="1" customWidth="1"/>
    <col min="5384" max="5384" width="15.1428571428571" customWidth="1"/>
    <col min="5385" max="5385" width="11.1428571428571" customWidth="1"/>
    <col min="5386" max="5386" width="11.4285714285714" customWidth="1"/>
    <col min="5633" max="5633" width="3.57142857142857" customWidth="1"/>
    <col min="5634" max="5634" width="32.5714285714286" customWidth="1"/>
    <col min="5635" max="5635" width="6.57142857142857" customWidth="1"/>
    <col min="5636" max="5636" width="6.42857142857143" customWidth="1"/>
    <col min="5637" max="5637" width="12" customWidth="1"/>
    <col min="5638" max="5639" width="9" hidden="1" customWidth="1"/>
    <col min="5640" max="5640" width="15.1428571428571" customWidth="1"/>
    <col min="5641" max="5641" width="11.1428571428571" customWidth="1"/>
    <col min="5642" max="5642" width="11.4285714285714" customWidth="1"/>
    <col min="5889" max="5889" width="3.57142857142857" customWidth="1"/>
    <col min="5890" max="5890" width="32.5714285714286" customWidth="1"/>
    <col min="5891" max="5891" width="6.57142857142857" customWidth="1"/>
    <col min="5892" max="5892" width="6.42857142857143" customWidth="1"/>
    <col min="5893" max="5893" width="12" customWidth="1"/>
    <col min="5894" max="5895" width="9" hidden="1" customWidth="1"/>
    <col min="5896" max="5896" width="15.1428571428571" customWidth="1"/>
    <col min="5897" max="5897" width="11.1428571428571" customWidth="1"/>
    <col min="5898" max="5898" width="11.4285714285714" customWidth="1"/>
    <col min="6145" max="6145" width="3.57142857142857" customWidth="1"/>
    <col min="6146" max="6146" width="32.5714285714286" customWidth="1"/>
    <col min="6147" max="6147" width="6.57142857142857" customWidth="1"/>
    <col min="6148" max="6148" width="6.42857142857143" customWidth="1"/>
    <col min="6149" max="6149" width="12" customWidth="1"/>
    <col min="6150" max="6151" width="9" hidden="1" customWidth="1"/>
    <col min="6152" max="6152" width="15.1428571428571" customWidth="1"/>
    <col min="6153" max="6153" width="11.1428571428571" customWidth="1"/>
    <col min="6154" max="6154" width="11.4285714285714" customWidth="1"/>
    <col min="6401" max="6401" width="3.57142857142857" customWidth="1"/>
    <col min="6402" max="6402" width="32.5714285714286" customWidth="1"/>
    <col min="6403" max="6403" width="6.57142857142857" customWidth="1"/>
    <col min="6404" max="6404" width="6.42857142857143" customWidth="1"/>
    <col min="6405" max="6405" width="12" customWidth="1"/>
    <col min="6406" max="6407" width="9" hidden="1" customWidth="1"/>
    <col min="6408" max="6408" width="15.1428571428571" customWidth="1"/>
    <col min="6409" max="6409" width="11.1428571428571" customWidth="1"/>
    <col min="6410" max="6410" width="11.4285714285714" customWidth="1"/>
    <col min="6657" max="6657" width="3.57142857142857" customWidth="1"/>
    <col min="6658" max="6658" width="32.5714285714286" customWidth="1"/>
    <col min="6659" max="6659" width="6.57142857142857" customWidth="1"/>
    <col min="6660" max="6660" width="6.42857142857143" customWidth="1"/>
    <col min="6661" max="6661" width="12" customWidth="1"/>
    <col min="6662" max="6663" width="9" hidden="1" customWidth="1"/>
    <col min="6664" max="6664" width="15.1428571428571" customWidth="1"/>
    <col min="6665" max="6665" width="11.1428571428571" customWidth="1"/>
    <col min="6666" max="6666" width="11.4285714285714" customWidth="1"/>
    <col min="6913" max="6913" width="3.57142857142857" customWidth="1"/>
    <col min="6914" max="6914" width="32.5714285714286" customWidth="1"/>
    <col min="6915" max="6915" width="6.57142857142857" customWidth="1"/>
    <col min="6916" max="6916" width="6.42857142857143" customWidth="1"/>
    <col min="6917" max="6917" width="12" customWidth="1"/>
    <col min="6918" max="6919" width="9" hidden="1" customWidth="1"/>
    <col min="6920" max="6920" width="15.1428571428571" customWidth="1"/>
    <col min="6921" max="6921" width="11.1428571428571" customWidth="1"/>
    <col min="6922" max="6922" width="11.4285714285714" customWidth="1"/>
    <col min="7169" max="7169" width="3.57142857142857" customWidth="1"/>
    <col min="7170" max="7170" width="32.5714285714286" customWidth="1"/>
    <col min="7171" max="7171" width="6.57142857142857" customWidth="1"/>
    <col min="7172" max="7172" width="6.42857142857143" customWidth="1"/>
    <col min="7173" max="7173" width="12" customWidth="1"/>
    <col min="7174" max="7175" width="9" hidden="1" customWidth="1"/>
    <col min="7176" max="7176" width="15.1428571428571" customWidth="1"/>
    <col min="7177" max="7177" width="11.1428571428571" customWidth="1"/>
    <col min="7178" max="7178" width="11.4285714285714" customWidth="1"/>
    <col min="7425" max="7425" width="3.57142857142857" customWidth="1"/>
    <col min="7426" max="7426" width="32.5714285714286" customWidth="1"/>
    <col min="7427" max="7427" width="6.57142857142857" customWidth="1"/>
    <col min="7428" max="7428" width="6.42857142857143" customWidth="1"/>
    <col min="7429" max="7429" width="12" customWidth="1"/>
    <col min="7430" max="7431" width="9" hidden="1" customWidth="1"/>
    <col min="7432" max="7432" width="15.1428571428571" customWidth="1"/>
    <col min="7433" max="7433" width="11.1428571428571" customWidth="1"/>
    <col min="7434" max="7434" width="11.4285714285714" customWidth="1"/>
    <col min="7681" max="7681" width="3.57142857142857" customWidth="1"/>
    <col min="7682" max="7682" width="32.5714285714286" customWidth="1"/>
    <col min="7683" max="7683" width="6.57142857142857" customWidth="1"/>
    <col min="7684" max="7684" width="6.42857142857143" customWidth="1"/>
    <col min="7685" max="7685" width="12" customWidth="1"/>
    <col min="7686" max="7687" width="9" hidden="1" customWidth="1"/>
    <col min="7688" max="7688" width="15.1428571428571" customWidth="1"/>
    <col min="7689" max="7689" width="11.1428571428571" customWidth="1"/>
    <col min="7690" max="7690" width="11.4285714285714" customWidth="1"/>
    <col min="7937" max="7937" width="3.57142857142857" customWidth="1"/>
    <col min="7938" max="7938" width="32.5714285714286" customWidth="1"/>
    <col min="7939" max="7939" width="6.57142857142857" customWidth="1"/>
    <col min="7940" max="7940" width="6.42857142857143" customWidth="1"/>
    <col min="7941" max="7941" width="12" customWidth="1"/>
    <col min="7942" max="7943" width="9" hidden="1" customWidth="1"/>
    <col min="7944" max="7944" width="15.1428571428571" customWidth="1"/>
    <col min="7945" max="7945" width="11.1428571428571" customWidth="1"/>
    <col min="7946" max="7946" width="11.4285714285714" customWidth="1"/>
    <col min="8193" max="8193" width="3.57142857142857" customWidth="1"/>
    <col min="8194" max="8194" width="32.5714285714286" customWidth="1"/>
    <col min="8195" max="8195" width="6.57142857142857" customWidth="1"/>
    <col min="8196" max="8196" width="6.42857142857143" customWidth="1"/>
    <col min="8197" max="8197" width="12" customWidth="1"/>
    <col min="8198" max="8199" width="9" hidden="1" customWidth="1"/>
    <col min="8200" max="8200" width="15.1428571428571" customWidth="1"/>
    <col min="8201" max="8201" width="11.1428571428571" customWidth="1"/>
    <col min="8202" max="8202" width="11.4285714285714" customWidth="1"/>
    <col min="8449" max="8449" width="3.57142857142857" customWidth="1"/>
    <col min="8450" max="8450" width="32.5714285714286" customWidth="1"/>
    <col min="8451" max="8451" width="6.57142857142857" customWidth="1"/>
    <col min="8452" max="8452" width="6.42857142857143" customWidth="1"/>
    <col min="8453" max="8453" width="12" customWidth="1"/>
    <col min="8454" max="8455" width="9" hidden="1" customWidth="1"/>
    <col min="8456" max="8456" width="15.1428571428571" customWidth="1"/>
    <col min="8457" max="8457" width="11.1428571428571" customWidth="1"/>
    <col min="8458" max="8458" width="11.4285714285714" customWidth="1"/>
    <col min="8705" max="8705" width="3.57142857142857" customWidth="1"/>
    <col min="8706" max="8706" width="32.5714285714286" customWidth="1"/>
    <col min="8707" max="8707" width="6.57142857142857" customWidth="1"/>
    <col min="8708" max="8708" width="6.42857142857143" customWidth="1"/>
    <col min="8709" max="8709" width="12" customWidth="1"/>
    <col min="8710" max="8711" width="9" hidden="1" customWidth="1"/>
    <col min="8712" max="8712" width="15.1428571428571" customWidth="1"/>
    <col min="8713" max="8713" width="11.1428571428571" customWidth="1"/>
    <col min="8714" max="8714" width="11.4285714285714" customWidth="1"/>
    <col min="8961" max="8961" width="3.57142857142857" customWidth="1"/>
    <col min="8962" max="8962" width="32.5714285714286" customWidth="1"/>
    <col min="8963" max="8963" width="6.57142857142857" customWidth="1"/>
    <col min="8964" max="8964" width="6.42857142857143" customWidth="1"/>
    <col min="8965" max="8965" width="12" customWidth="1"/>
    <col min="8966" max="8967" width="9" hidden="1" customWidth="1"/>
    <col min="8968" max="8968" width="15.1428571428571" customWidth="1"/>
    <col min="8969" max="8969" width="11.1428571428571" customWidth="1"/>
    <col min="8970" max="8970" width="11.4285714285714" customWidth="1"/>
    <col min="9217" max="9217" width="3.57142857142857" customWidth="1"/>
    <col min="9218" max="9218" width="32.5714285714286" customWidth="1"/>
    <col min="9219" max="9219" width="6.57142857142857" customWidth="1"/>
    <col min="9220" max="9220" width="6.42857142857143" customWidth="1"/>
    <col min="9221" max="9221" width="12" customWidth="1"/>
    <col min="9222" max="9223" width="9" hidden="1" customWidth="1"/>
    <col min="9224" max="9224" width="15.1428571428571" customWidth="1"/>
    <col min="9225" max="9225" width="11.1428571428571" customWidth="1"/>
    <col min="9226" max="9226" width="11.4285714285714" customWidth="1"/>
    <col min="9473" max="9473" width="3.57142857142857" customWidth="1"/>
    <col min="9474" max="9474" width="32.5714285714286" customWidth="1"/>
    <col min="9475" max="9475" width="6.57142857142857" customWidth="1"/>
    <col min="9476" max="9476" width="6.42857142857143" customWidth="1"/>
    <col min="9477" max="9477" width="12" customWidth="1"/>
    <col min="9478" max="9479" width="9" hidden="1" customWidth="1"/>
    <col min="9480" max="9480" width="15.1428571428571" customWidth="1"/>
    <col min="9481" max="9481" width="11.1428571428571" customWidth="1"/>
    <col min="9482" max="9482" width="11.4285714285714" customWidth="1"/>
    <col min="9729" max="9729" width="3.57142857142857" customWidth="1"/>
    <col min="9730" max="9730" width="32.5714285714286" customWidth="1"/>
    <col min="9731" max="9731" width="6.57142857142857" customWidth="1"/>
    <col min="9732" max="9732" width="6.42857142857143" customWidth="1"/>
    <col min="9733" max="9733" width="12" customWidth="1"/>
    <col min="9734" max="9735" width="9" hidden="1" customWidth="1"/>
    <col min="9736" max="9736" width="15.1428571428571" customWidth="1"/>
    <col min="9737" max="9737" width="11.1428571428571" customWidth="1"/>
    <col min="9738" max="9738" width="11.4285714285714" customWidth="1"/>
    <col min="9985" max="9985" width="3.57142857142857" customWidth="1"/>
    <col min="9986" max="9986" width="32.5714285714286" customWidth="1"/>
    <col min="9987" max="9987" width="6.57142857142857" customWidth="1"/>
    <col min="9988" max="9988" width="6.42857142857143" customWidth="1"/>
    <col min="9989" max="9989" width="12" customWidth="1"/>
    <col min="9990" max="9991" width="9" hidden="1" customWidth="1"/>
    <col min="9992" max="9992" width="15.1428571428571" customWidth="1"/>
    <col min="9993" max="9993" width="11.1428571428571" customWidth="1"/>
    <col min="9994" max="9994" width="11.4285714285714" customWidth="1"/>
    <col min="10241" max="10241" width="3.57142857142857" customWidth="1"/>
    <col min="10242" max="10242" width="32.5714285714286" customWidth="1"/>
    <col min="10243" max="10243" width="6.57142857142857" customWidth="1"/>
    <col min="10244" max="10244" width="6.42857142857143" customWidth="1"/>
    <col min="10245" max="10245" width="12" customWidth="1"/>
    <col min="10246" max="10247" width="9" hidden="1" customWidth="1"/>
    <col min="10248" max="10248" width="15.1428571428571" customWidth="1"/>
    <col min="10249" max="10249" width="11.1428571428571" customWidth="1"/>
    <col min="10250" max="10250" width="11.4285714285714" customWidth="1"/>
    <col min="10497" max="10497" width="3.57142857142857" customWidth="1"/>
    <col min="10498" max="10498" width="32.5714285714286" customWidth="1"/>
    <col min="10499" max="10499" width="6.57142857142857" customWidth="1"/>
    <col min="10500" max="10500" width="6.42857142857143" customWidth="1"/>
    <col min="10501" max="10501" width="12" customWidth="1"/>
    <col min="10502" max="10503" width="9" hidden="1" customWidth="1"/>
    <col min="10504" max="10504" width="15.1428571428571" customWidth="1"/>
    <col min="10505" max="10505" width="11.1428571428571" customWidth="1"/>
    <col min="10506" max="10506" width="11.4285714285714" customWidth="1"/>
    <col min="10753" max="10753" width="3.57142857142857" customWidth="1"/>
    <col min="10754" max="10754" width="32.5714285714286" customWidth="1"/>
    <col min="10755" max="10755" width="6.57142857142857" customWidth="1"/>
    <col min="10756" max="10756" width="6.42857142857143" customWidth="1"/>
    <col min="10757" max="10757" width="12" customWidth="1"/>
    <col min="10758" max="10759" width="9" hidden="1" customWidth="1"/>
    <col min="10760" max="10760" width="15.1428571428571" customWidth="1"/>
    <col min="10761" max="10761" width="11.1428571428571" customWidth="1"/>
    <col min="10762" max="10762" width="11.4285714285714" customWidth="1"/>
    <col min="11009" max="11009" width="3.57142857142857" customWidth="1"/>
    <col min="11010" max="11010" width="32.5714285714286" customWidth="1"/>
    <col min="11011" max="11011" width="6.57142857142857" customWidth="1"/>
    <col min="11012" max="11012" width="6.42857142857143" customWidth="1"/>
    <col min="11013" max="11013" width="12" customWidth="1"/>
    <col min="11014" max="11015" width="9" hidden="1" customWidth="1"/>
    <col min="11016" max="11016" width="15.1428571428571" customWidth="1"/>
    <col min="11017" max="11017" width="11.1428571428571" customWidth="1"/>
    <col min="11018" max="11018" width="11.4285714285714" customWidth="1"/>
    <col min="11265" max="11265" width="3.57142857142857" customWidth="1"/>
    <col min="11266" max="11266" width="32.5714285714286" customWidth="1"/>
    <col min="11267" max="11267" width="6.57142857142857" customWidth="1"/>
    <col min="11268" max="11268" width="6.42857142857143" customWidth="1"/>
    <col min="11269" max="11269" width="12" customWidth="1"/>
    <col min="11270" max="11271" width="9" hidden="1" customWidth="1"/>
    <col min="11272" max="11272" width="15.1428571428571" customWidth="1"/>
    <col min="11273" max="11273" width="11.1428571428571" customWidth="1"/>
    <col min="11274" max="11274" width="11.4285714285714" customWidth="1"/>
    <col min="11521" max="11521" width="3.57142857142857" customWidth="1"/>
    <col min="11522" max="11522" width="32.5714285714286" customWidth="1"/>
    <col min="11523" max="11523" width="6.57142857142857" customWidth="1"/>
    <col min="11524" max="11524" width="6.42857142857143" customWidth="1"/>
    <col min="11525" max="11525" width="12" customWidth="1"/>
    <col min="11526" max="11527" width="9" hidden="1" customWidth="1"/>
    <col min="11528" max="11528" width="15.1428571428571" customWidth="1"/>
    <col min="11529" max="11529" width="11.1428571428571" customWidth="1"/>
    <col min="11530" max="11530" width="11.4285714285714" customWidth="1"/>
    <col min="11777" max="11777" width="3.57142857142857" customWidth="1"/>
    <col min="11778" max="11778" width="32.5714285714286" customWidth="1"/>
    <col min="11779" max="11779" width="6.57142857142857" customWidth="1"/>
    <col min="11780" max="11780" width="6.42857142857143" customWidth="1"/>
    <col min="11781" max="11781" width="12" customWidth="1"/>
    <col min="11782" max="11783" width="9" hidden="1" customWidth="1"/>
    <col min="11784" max="11784" width="15.1428571428571" customWidth="1"/>
    <col min="11785" max="11785" width="11.1428571428571" customWidth="1"/>
    <col min="11786" max="11786" width="11.4285714285714" customWidth="1"/>
    <col min="12033" max="12033" width="3.57142857142857" customWidth="1"/>
    <col min="12034" max="12034" width="32.5714285714286" customWidth="1"/>
    <col min="12035" max="12035" width="6.57142857142857" customWidth="1"/>
    <col min="12036" max="12036" width="6.42857142857143" customWidth="1"/>
    <col min="12037" max="12037" width="12" customWidth="1"/>
    <col min="12038" max="12039" width="9" hidden="1" customWidth="1"/>
    <col min="12040" max="12040" width="15.1428571428571" customWidth="1"/>
    <col min="12041" max="12041" width="11.1428571428571" customWidth="1"/>
    <col min="12042" max="12042" width="11.4285714285714" customWidth="1"/>
    <col min="12289" max="12289" width="3.57142857142857" customWidth="1"/>
    <col min="12290" max="12290" width="32.5714285714286" customWidth="1"/>
    <col min="12291" max="12291" width="6.57142857142857" customWidth="1"/>
    <col min="12292" max="12292" width="6.42857142857143" customWidth="1"/>
    <col min="12293" max="12293" width="12" customWidth="1"/>
    <col min="12294" max="12295" width="9" hidden="1" customWidth="1"/>
    <col min="12296" max="12296" width="15.1428571428571" customWidth="1"/>
    <col min="12297" max="12297" width="11.1428571428571" customWidth="1"/>
    <col min="12298" max="12298" width="11.4285714285714" customWidth="1"/>
    <col min="12545" max="12545" width="3.57142857142857" customWidth="1"/>
    <col min="12546" max="12546" width="32.5714285714286" customWidth="1"/>
    <col min="12547" max="12547" width="6.57142857142857" customWidth="1"/>
    <col min="12548" max="12548" width="6.42857142857143" customWidth="1"/>
    <col min="12549" max="12549" width="12" customWidth="1"/>
    <col min="12550" max="12551" width="9" hidden="1" customWidth="1"/>
    <col min="12552" max="12552" width="15.1428571428571" customWidth="1"/>
    <col min="12553" max="12553" width="11.1428571428571" customWidth="1"/>
    <col min="12554" max="12554" width="11.4285714285714" customWidth="1"/>
    <col min="12801" max="12801" width="3.57142857142857" customWidth="1"/>
    <col min="12802" max="12802" width="32.5714285714286" customWidth="1"/>
    <col min="12803" max="12803" width="6.57142857142857" customWidth="1"/>
    <col min="12804" max="12804" width="6.42857142857143" customWidth="1"/>
    <col min="12805" max="12805" width="12" customWidth="1"/>
    <col min="12806" max="12807" width="9" hidden="1" customWidth="1"/>
    <col min="12808" max="12808" width="15.1428571428571" customWidth="1"/>
    <col min="12809" max="12809" width="11.1428571428571" customWidth="1"/>
    <col min="12810" max="12810" width="11.4285714285714" customWidth="1"/>
    <col min="13057" max="13057" width="3.57142857142857" customWidth="1"/>
    <col min="13058" max="13058" width="32.5714285714286" customWidth="1"/>
    <col min="13059" max="13059" width="6.57142857142857" customWidth="1"/>
    <col min="13060" max="13060" width="6.42857142857143" customWidth="1"/>
    <col min="13061" max="13061" width="12" customWidth="1"/>
    <col min="13062" max="13063" width="9" hidden="1" customWidth="1"/>
    <col min="13064" max="13064" width="15.1428571428571" customWidth="1"/>
    <col min="13065" max="13065" width="11.1428571428571" customWidth="1"/>
    <col min="13066" max="13066" width="11.4285714285714" customWidth="1"/>
    <col min="13313" max="13313" width="3.57142857142857" customWidth="1"/>
    <col min="13314" max="13314" width="32.5714285714286" customWidth="1"/>
    <col min="13315" max="13315" width="6.57142857142857" customWidth="1"/>
    <col min="13316" max="13316" width="6.42857142857143" customWidth="1"/>
    <col min="13317" max="13317" width="12" customWidth="1"/>
    <col min="13318" max="13319" width="9" hidden="1" customWidth="1"/>
    <col min="13320" max="13320" width="15.1428571428571" customWidth="1"/>
    <col min="13321" max="13321" width="11.1428571428571" customWidth="1"/>
    <col min="13322" max="13322" width="11.4285714285714" customWidth="1"/>
    <col min="13569" max="13569" width="3.57142857142857" customWidth="1"/>
    <col min="13570" max="13570" width="32.5714285714286" customWidth="1"/>
    <col min="13571" max="13571" width="6.57142857142857" customWidth="1"/>
    <col min="13572" max="13572" width="6.42857142857143" customWidth="1"/>
    <col min="13573" max="13573" width="12" customWidth="1"/>
    <col min="13574" max="13575" width="9" hidden="1" customWidth="1"/>
    <col min="13576" max="13576" width="15.1428571428571" customWidth="1"/>
    <col min="13577" max="13577" width="11.1428571428571" customWidth="1"/>
    <col min="13578" max="13578" width="11.4285714285714" customWidth="1"/>
    <col min="13825" max="13825" width="3.57142857142857" customWidth="1"/>
    <col min="13826" max="13826" width="32.5714285714286" customWidth="1"/>
    <col min="13827" max="13827" width="6.57142857142857" customWidth="1"/>
    <col min="13828" max="13828" width="6.42857142857143" customWidth="1"/>
    <col min="13829" max="13829" width="12" customWidth="1"/>
    <col min="13830" max="13831" width="9" hidden="1" customWidth="1"/>
    <col min="13832" max="13832" width="15.1428571428571" customWidth="1"/>
    <col min="13833" max="13833" width="11.1428571428571" customWidth="1"/>
    <col min="13834" max="13834" width="11.4285714285714" customWidth="1"/>
    <col min="14081" max="14081" width="3.57142857142857" customWidth="1"/>
    <col min="14082" max="14082" width="32.5714285714286" customWidth="1"/>
    <col min="14083" max="14083" width="6.57142857142857" customWidth="1"/>
    <col min="14084" max="14084" width="6.42857142857143" customWidth="1"/>
    <col min="14085" max="14085" width="12" customWidth="1"/>
    <col min="14086" max="14087" width="9" hidden="1" customWidth="1"/>
    <col min="14088" max="14088" width="15.1428571428571" customWidth="1"/>
    <col min="14089" max="14089" width="11.1428571428571" customWidth="1"/>
    <col min="14090" max="14090" width="11.4285714285714" customWidth="1"/>
    <col min="14337" max="14337" width="3.57142857142857" customWidth="1"/>
    <col min="14338" max="14338" width="32.5714285714286" customWidth="1"/>
    <col min="14339" max="14339" width="6.57142857142857" customWidth="1"/>
    <col min="14340" max="14340" width="6.42857142857143" customWidth="1"/>
    <col min="14341" max="14341" width="12" customWidth="1"/>
    <col min="14342" max="14343" width="9" hidden="1" customWidth="1"/>
    <col min="14344" max="14344" width="15.1428571428571" customWidth="1"/>
    <col min="14345" max="14345" width="11.1428571428571" customWidth="1"/>
    <col min="14346" max="14346" width="11.4285714285714" customWidth="1"/>
    <col min="14593" max="14593" width="3.57142857142857" customWidth="1"/>
    <col min="14594" max="14594" width="32.5714285714286" customWidth="1"/>
    <col min="14595" max="14595" width="6.57142857142857" customWidth="1"/>
    <col min="14596" max="14596" width="6.42857142857143" customWidth="1"/>
    <col min="14597" max="14597" width="12" customWidth="1"/>
    <col min="14598" max="14599" width="9" hidden="1" customWidth="1"/>
    <col min="14600" max="14600" width="15.1428571428571" customWidth="1"/>
    <col min="14601" max="14601" width="11.1428571428571" customWidth="1"/>
    <col min="14602" max="14602" width="11.4285714285714" customWidth="1"/>
    <col min="14849" max="14849" width="3.57142857142857" customWidth="1"/>
    <col min="14850" max="14850" width="32.5714285714286" customWidth="1"/>
    <col min="14851" max="14851" width="6.57142857142857" customWidth="1"/>
    <col min="14852" max="14852" width="6.42857142857143" customWidth="1"/>
    <col min="14853" max="14853" width="12" customWidth="1"/>
    <col min="14854" max="14855" width="9" hidden="1" customWidth="1"/>
    <col min="14856" max="14856" width="15.1428571428571" customWidth="1"/>
    <col min="14857" max="14857" width="11.1428571428571" customWidth="1"/>
    <col min="14858" max="14858" width="11.4285714285714" customWidth="1"/>
    <col min="15105" max="15105" width="3.57142857142857" customWidth="1"/>
    <col min="15106" max="15106" width="32.5714285714286" customWidth="1"/>
    <col min="15107" max="15107" width="6.57142857142857" customWidth="1"/>
    <col min="15108" max="15108" width="6.42857142857143" customWidth="1"/>
    <col min="15109" max="15109" width="12" customWidth="1"/>
    <col min="15110" max="15111" width="9" hidden="1" customWidth="1"/>
    <col min="15112" max="15112" width="15.1428571428571" customWidth="1"/>
    <col min="15113" max="15113" width="11.1428571428571" customWidth="1"/>
    <col min="15114" max="15114" width="11.4285714285714" customWidth="1"/>
    <col min="15361" max="15361" width="3.57142857142857" customWidth="1"/>
    <col min="15362" max="15362" width="32.5714285714286" customWidth="1"/>
    <col min="15363" max="15363" width="6.57142857142857" customWidth="1"/>
    <col min="15364" max="15364" width="6.42857142857143" customWidth="1"/>
    <col min="15365" max="15365" width="12" customWidth="1"/>
    <col min="15366" max="15367" width="9" hidden="1" customWidth="1"/>
    <col min="15368" max="15368" width="15.1428571428571" customWidth="1"/>
    <col min="15369" max="15369" width="11.1428571428571" customWidth="1"/>
    <col min="15370" max="15370" width="11.4285714285714" customWidth="1"/>
    <col min="15617" max="15617" width="3.57142857142857" customWidth="1"/>
    <col min="15618" max="15618" width="32.5714285714286" customWidth="1"/>
    <col min="15619" max="15619" width="6.57142857142857" customWidth="1"/>
    <col min="15620" max="15620" width="6.42857142857143" customWidth="1"/>
    <col min="15621" max="15621" width="12" customWidth="1"/>
    <col min="15622" max="15623" width="9" hidden="1" customWidth="1"/>
    <col min="15624" max="15624" width="15.1428571428571" customWidth="1"/>
    <col min="15625" max="15625" width="11.1428571428571" customWidth="1"/>
    <col min="15626" max="15626" width="11.4285714285714" customWidth="1"/>
    <col min="15873" max="15873" width="3.57142857142857" customWidth="1"/>
    <col min="15874" max="15874" width="32.5714285714286" customWidth="1"/>
    <col min="15875" max="15875" width="6.57142857142857" customWidth="1"/>
    <col min="15876" max="15876" width="6.42857142857143" customWidth="1"/>
    <col min="15877" max="15877" width="12" customWidth="1"/>
    <col min="15878" max="15879" width="9" hidden="1" customWidth="1"/>
    <col min="15880" max="15880" width="15.1428571428571" customWidth="1"/>
    <col min="15881" max="15881" width="11.1428571428571" customWidth="1"/>
    <col min="15882" max="15882" width="11.4285714285714" customWidth="1"/>
    <col min="16129" max="16129" width="3.57142857142857" customWidth="1"/>
    <col min="16130" max="16130" width="32.5714285714286" customWidth="1"/>
    <col min="16131" max="16131" width="6.57142857142857" customWidth="1"/>
    <col min="16132" max="16132" width="6.42857142857143" customWidth="1"/>
    <col min="16133" max="16133" width="12" customWidth="1"/>
    <col min="16134" max="16135" width="9" hidden="1" customWidth="1"/>
    <col min="16136" max="16136" width="15.1428571428571" customWidth="1"/>
    <col min="16137" max="16137" width="11.1428571428571" customWidth="1"/>
    <col min="16138" max="16138" width="11.4285714285714" customWidth="1"/>
  </cols>
  <sheetData>
    <row r="1" spans="9:9">
      <c r="I1" s="64" t="s">
        <v>693</v>
      </c>
    </row>
    <row r="2" spans="9:9">
      <c r="I2" s="64" t="s">
        <v>694</v>
      </c>
    </row>
    <row r="3" spans="9:9">
      <c r="I3" s="64" t="s">
        <v>2</v>
      </c>
    </row>
    <row r="4" spans="9:9">
      <c r="I4" s="64" t="s">
        <v>695</v>
      </c>
    </row>
    <row r="6" spans="1:10">
      <c r="A6" s="49" t="s">
        <v>696</v>
      </c>
      <c r="B6" s="49"/>
      <c r="C6" s="49"/>
      <c r="D6" s="49"/>
      <c r="E6" s="49"/>
      <c r="F6" s="49"/>
      <c r="G6" s="49"/>
      <c r="H6" s="49"/>
      <c r="I6" s="49"/>
      <c r="J6" s="49"/>
    </row>
    <row r="7" spans="1:10">
      <c r="A7" s="49" t="s">
        <v>697</v>
      </c>
      <c r="B7" s="49"/>
      <c r="C7" s="49"/>
      <c r="D7" s="49"/>
      <c r="E7" s="49"/>
      <c r="F7" s="49"/>
      <c r="G7" s="49"/>
      <c r="H7" s="49"/>
      <c r="I7" s="49"/>
      <c r="J7" s="49"/>
    </row>
    <row r="8" spans="1:10">
      <c r="A8" s="49" t="s">
        <v>698</v>
      </c>
      <c r="B8" s="49"/>
      <c r="C8" s="49"/>
      <c r="D8" s="49"/>
      <c r="E8" s="49"/>
      <c r="F8" s="49"/>
      <c r="G8" s="49"/>
      <c r="H8" s="49"/>
      <c r="I8" s="49"/>
      <c r="J8" s="49"/>
    </row>
    <row r="11" spans="10:10">
      <c r="J11" s="65" t="s">
        <v>688</v>
      </c>
    </row>
    <row r="12" s="47" customFormat="1" ht="43.5" customHeight="1" spans="1:11">
      <c r="A12" s="50" t="s">
        <v>689</v>
      </c>
      <c r="B12" s="50" t="s">
        <v>699</v>
      </c>
      <c r="C12" s="51" t="s">
        <v>700</v>
      </c>
      <c r="D12" s="52"/>
      <c r="E12" s="52"/>
      <c r="F12" s="52"/>
      <c r="G12" s="53"/>
      <c r="H12" s="51" t="s">
        <v>701</v>
      </c>
      <c r="I12" s="52"/>
      <c r="J12" s="53"/>
      <c r="K12" s="66"/>
    </row>
    <row r="13" s="47" customFormat="1" ht="58.5" customHeight="1" spans="1:11">
      <c r="A13" s="54"/>
      <c r="B13" s="54"/>
      <c r="C13" s="55" t="s">
        <v>702</v>
      </c>
      <c r="D13" s="55" t="s">
        <v>703</v>
      </c>
      <c r="E13" s="55" t="s">
        <v>704</v>
      </c>
      <c r="F13" s="55" t="s">
        <v>705</v>
      </c>
      <c r="G13" s="55" t="s">
        <v>308</v>
      </c>
      <c r="H13" s="55" t="s">
        <v>11</v>
      </c>
      <c r="I13" s="55" t="s">
        <v>12</v>
      </c>
      <c r="J13" s="55" t="s">
        <v>706</v>
      </c>
      <c r="K13" s="66"/>
    </row>
    <row r="14" s="47" customFormat="1" ht="15.75" spans="1:11">
      <c r="A14" s="51" t="s">
        <v>707</v>
      </c>
      <c r="B14" s="53"/>
      <c r="C14" s="51"/>
      <c r="D14" s="52"/>
      <c r="E14" s="52"/>
      <c r="F14" s="53"/>
      <c r="G14" s="53"/>
      <c r="H14" s="56">
        <f>H15</f>
        <v>0</v>
      </c>
      <c r="I14" s="56">
        <f t="shared" ref="I14:J14" si="0">I15</f>
        <v>0</v>
      </c>
      <c r="J14" s="56">
        <f t="shared" si="0"/>
        <v>0</v>
      </c>
      <c r="K14" s="66"/>
    </row>
    <row r="15" s="48" customFormat="1" ht="25.5" spans="1:10">
      <c r="A15" s="57">
        <v>1</v>
      </c>
      <c r="B15" s="58" t="s">
        <v>708</v>
      </c>
      <c r="C15" s="59">
        <v>10</v>
      </c>
      <c r="D15" s="59">
        <v>1</v>
      </c>
      <c r="E15" s="60"/>
      <c r="F15" s="61">
        <v>5</v>
      </c>
      <c r="G15" s="61">
        <v>263</v>
      </c>
      <c r="H15" s="62"/>
      <c r="I15" s="62"/>
      <c r="J15" s="62"/>
    </row>
    <row r="16" s="48" customFormat="1" spans="8:10">
      <c r="H16" s="63"/>
      <c r="I16" s="63"/>
      <c r="J16" s="63"/>
    </row>
    <row r="17" s="48" customFormat="1"/>
    <row r="18" s="48" customFormat="1"/>
    <row r="19" s="48" customFormat="1"/>
    <row r="20" s="48" customFormat="1"/>
    <row r="21" s="48" customFormat="1"/>
    <row r="22" s="48" customFormat="1"/>
    <row r="23" s="48" customFormat="1"/>
    <row r="24" s="48" customFormat="1"/>
    <row r="25" s="48" customFormat="1"/>
    <row r="26" s="48" customFormat="1"/>
    <row r="27" s="48" customFormat="1"/>
    <row r="28" s="48" customFormat="1"/>
    <row r="29" s="48" customFormat="1"/>
    <row r="30" s="48" customFormat="1"/>
    <row r="31" s="48" customFormat="1"/>
    <row r="32" s="48" customFormat="1"/>
    <row r="33" s="48" customFormat="1"/>
    <row r="34" s="48" customFormat="1"/>
    <row r="35" s="48" customFormat="1"/>
    <row r="36" s="48" customFormat="1"/>
    <row r="37" s="48" customFormat="1"/>
    <row r="38" s="48" customFormat="1"/>
    <row r="39" s="48" customFormat="1"/>
    <row r="40" s="48" customFormat="1"/>
    <row r="41" s="48" customFormat="1"/>
    <row r="42" s="48" customFormat="1"/>
    <row r="43" s="48" customFormat="1"/>
    <row r="44" s="48" customFormat="1"/>
    <row r="45" s="48" customFormat="1"/>
    <row r="46" s="48" customFormat="1"/>
    <row r="47" s="48" customFormat="1"/>
    <row r="48" s="48" customFormat="1"/>
    <row r="49" s="48" customFormat="1"/>
    <row r="50" s="48" customFormat="1"/>
    <row r="51" s="48" customFormat="1"/>
    <row r="52" s="48" customFormat="1"/>
    <row r="53" s="48" customFormat="1"/>
    <row r="54" s="48" customFormat="1"/>
    <row r="55" s="48" customFormat="1"/>
    <row r="56" s="48" customFormat="1"/>
    <row r="57" s="48" customFormat="1"/>
    <row r="58" s="48" customFormat="1"/>
    <row r="59" s="48" customFormat="1"/>
    <row r="60" s="48" customFormat="1"/>
    <row r="61" s="48" customFormat="1"/>
    <row r="62" s="48" customFormat="1"/>
    <row r="63" s="48" customFormat="1"/>
    <row r="64" s="48" customFormat="1"/>
    <row r="65" s="48" customFormat="1"/>
    <row r="66" s="48" customFormat="1"/>
    <row r="67" s="48" customFormat="1"/>
    <row r="68" s="48" customFormat="1"/>
    <row r="69" s="48" customFormat="1"/>
    <row r="70" s="48" customFormat="1"/>
    <row r="71" s="48" customFormat="1"/>
    <row r="72" s="48" customFormat="1"/>
    <row r="73" s="48" customFormat="1"/>
    <row r="74" s="48" customFormat="1"/>
    <row r="75" s="48" customFormat="1"/>
    <row r="76" s="48" customFormat="1"/>
    <row r="77" s="48" customFormat="1"/>
    <row r="78" s="48" customFormat="1"/>
    <row r="79" s="48" customFormat="1"/>
    <row r="80" s="48" customFormat="1"/>
    <row r="81" s="48" customFormat="1"/>
    <row r="82" s="48" customFormat="1"/>
    <row r="83" s="48" customFormat="1"/>
    <row r="84" s="48" customFormat="1"/>
    <row r="85" s="48" customFormat="1"/>
    <row r="86" s="48" customFormat="1"/>
    <row r="87" s="48" customFormat="1"/>
    <row r="88" s="48" customFormat="1"/>
    <row r="89" s="48" customFormat="1"/>
    <row r="90" s="48" customFormat="1"/>
    <row r="91" s="48" customFormat="1"/>
    <row r="92" s="48" customFormat="1"/>
    <row r="93" s="48" customFormat="1"/>
    <row r="94" s="48" customFormat="1"/>
    <row r="95" s="48" customFormat="1"/>
    <row r="96" s="48" customFormat="1"/>
    <row r="97" s="48" customFormat="1"/>
    <row r="98" s="48" customFormat="1"/>
    <row r="99" s="48" customFormat="1"/>
    <row r="100" s="48" customFormat="1"/>
    <row r="101" s="48" customFormat="1"/>
    <row r="102" s="48" customFormat="1"/>
    <row r="103" s="48" customFormat="1"/>
    <row r="104" s="48" customFormat="1"/>
    <row r="105" s="48" customFormat="1"/>
    <row r="106" s="48" customFormat="1"/>
    <row r="107" s="48" customFormat="1"/>
  </sheetData>
  <mergeCells count="9">
    <mergeCell ref="A6:J6"/>
    <mergeCell ref="A7:J7"/>
    <mergeCell ref="A8:J8"/>
    <mergeCell ref="C12:G12"/>
    <mergeCell ref="H12:J12"/>
    <mergeCell ref="A14:B14"/>
    <mergeCell ref="C14:F14"/>
    <mergeCell ref="A12:A13"/>
    <mergeCell ref="B12:B13"/>
  </mergeCells>
  <pageMargins left="0.7" right="0.7" top="0.75" bottom="0.75" header="0.3" footer="0.3"/>
  <pageSetup paperSize="9" scale="79" fitToHeight="0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workbookViewId="0">
      <selection activeCell="B4" sqref="B4:D4"/>
    </sheetView>
  </sheetViews>
  <sheetFormatPr defaultColWidth="9.14285714285714" defaultRowHeight="12.75" outlineLevelCol="6"/>
  <cols>
    <col min="1" max="1" width="55.1428571428571" style="23" customWidth="1"/>
    <col min="2" max="4" width="10.5714285714286" style="23" customWidth="1"/>
    <col min="5" max="256" width="9.14285714285714" style="23"/>
    <col min="257" max="257" width="55.1428571428571" style="23" customWidth="1"/>
    <col min="258" max="260" width="10.5714285714286" style="23" customWidth="1"/>
    <col min="261" max="512" width="9.14285714285714" style="23"/>
    <col min="513" max="513" width="55.1428571428571" style="23" customWidth="1"/>
    <col min="514" max="516" width="10.5714285714286" style="23" customWidth="1"/>
    <col min="517" max="768" width="9.14285714285714" style="23"/>
    <col min="769" max="769" width="55.1428571428571" style="23" customWidth="1"/>
    <col min="770" max="772" width="10.5714285714286" style="23" customWidth="1"/>
    <col min="773" max="1024" width="9.14285714285714" style="23"/>
    <col min="1025" max="1025" width="55.1428571428571" style="23" customWidth="1"/>
    <col min="1026" max="1028" width="10.5714285714286" style="23" customWidth="1"/>
    <col min="1029" max="1280" width="9.14285714285714" style="23"/>
    <col min="1281" max="1281" width="55.1428571428571" style="23" customWidth="1"/>
    <col min="1282" max="1284" width="10.5714285714286" style="23" customWidth="1"/>
    <col min="1285" max="1536" width="9.14285714285714" style="23"/>
    <col min="1537" max="1537" width="55.1428571428571" style="23" customWidth="1"/>
    <col min="1538" max="1540" width="10.5714285714286" style="23" customWidth="1"/>
    <col min="1541" max="1792" width="9.14285714285714" style="23"/>
    <col min="1793" max="1793" width="55.1428571428571" style="23" customWidth="1"/>
    <col min="1794" max="1796" width="10.5714285714286" style="23" customWidth="1"/>
    <col min="1797" max="2048" width="9.14285714285714" style="23"/>
    <col min="2049" max="2049" width="55.1428571428571" style="23" customWidth="1"/>
    <col min="2050" max="2052" width="10.5714285714286" style="23" customWidth="1"/>
    <col min="2053" max="2304" width="9.14285714285714" style="23"/>
    <col min="2305" max="2305" width="55.1428571428571" style="23" customWidth="1"/>
    <col min="2306" max="2308" width="10.5714285714286" style="23" customWidth="1"/>
    <col min="2309" max="2560" width="9.14285714285714" style="23"/>
    <col min="2561" max="2561" width="55.1428571428571" style="23" customWidth="1"/>
    <col min="2562" max="2564" width="10.5714285714286" style="23" customWidth="1"/>
    <col min="2565" max="2816" width="9.14285714285714" style="23"/>
    <col min="2817" max="2817" width="55.1428571428571" style="23" customWidth="1"/>
    <col min="2818" max="2820" width="10.5714285714286" style="23" customWidth="1"/>
    <col min="2821" max="3072" width="9.14285714285714" style="23"/>
    <col min="3073" max="3073" width="55.1428571428571" style="23" customWidth="1"/>
    <col min="3074" max="3076" width="10.5714285714286" style="23" customWidth="1"/>
    <col min="3077" max="3328" width="9.14285714285714" style="23"/>
    <col min="3329" max="3329" width="55.1428571428571" style="23" customWidth="1"/>
    <col min="3330" max="3332" width="10.5714285714286" style="23" customWidth="1"/>
    <col min="3333" max="3584" width="9.14285714285714" style="23"/>
    <col min="3585" max="3585" width="55.1428571428571" style="23" customWidth="1"/>
    <col min="3586" max="3588" width="10.5714285714286" style="23" customWidth="1"/>
    <col min="3589" max="3840" width="9.14285714285714" style="23"/>
    <col min="3841" max="3841" width="55.1428571428571" style="23" customWidth="1"/>
    <col min="3842" max="3844" width="10.5714285714286" style="23" customWidth="1"/>
    <col min="3845" max="4096" width="9.14285714285714" style="23"/>
    <col min="4097" max="4097" width="55.1428571428571" style="23" customWidth="1"/>
    <col min="4098" max="4100" width="10.5714285714286" style="23" customWidth="1"/>
    <col min="4101" max="4352" width="9.14285714285714" style="23"/>
    <col min="4353" max="4353" width="55.1428571428571" style="23" customWidth="1"/>
    <col min="4354" max="4356" width="10.5714285714286" style="23" customWidth="1"/>
    <col min="4357" max="4608" width="9.14285714285714" style="23"/>
    <col min="4609" max="4609" width="55.1428571428571" style="23" customWidth="1"/>
    <col min="4610" max="4612" width="10.5714285714286" style="23" customWidth="1"/>
    <col min="4613" max="4864" width="9.14285714285714" style="23"/>
    <col min="4865" max="4865" width="55.1428571428571" style="23" customWidth="1"/>
    <col min="4866" max="4868" width="10.5714285714286" style="23" customWidth="1"/>
    <col min="4869" max="5120" width="9.14285714285714" style="23"/>
    <col min="5121" max="5121" width="55.1428571428571" style="23" customWidth="1"/>
    <col min="5122" max="5124" width="10.5714285714286" style="23" customWidth="1"/>
    <col min="5125" max="5376" width="9.14285714285714" style="23"/>
    <col min="5377" max="5377" width="55.1428571428571" style="23" customWidth="1"/>
    <col min="5378" max="5380" width="10.5714285714286" style="23" customWidth="1"/>
    <col min="5381" max="5632" width="9.14285714285714" style="23"/>
    <col min="5633" max="5633" width="55.1428571428571" style="23" customWidth="1"/>
    <col min="5634" max="5636" width="10.5714285714286" style="23" customWidth="1"/>
    <col min="5637" max="5888" width="9.14285714285714" style="23"/>
    <col min="5889" max="5889" width="55.1428571428571" style="23" customWidth="1"/>
    <col min="5890" max="5892" width="10.5714285714286" style="23" customWidth="1"/>
    <col min="5893" max="6144" width="9.14285714285714" style="23"/>
    <col min="6145" max="6145" width="55.1428571428571" style="23" customWidth="1"/>
    <col min="6146" max="6148" width="10.5714285714286" style="23" customWidth="1"/>
    <col min="6149" max="6400" width="9.14285714285714" style="23"/>
    <col min="6401" max="6401" width="55.1428571428571" style="23" customWidth="1"/>
    <col min="6402" max="6404" width="10.5714285714286" style="23" customWidth="1"/>
    <col min="6405" max="6656" width="9.14285714285714" style="23"/>
    <col min="6657" max="6657" width="55.1428571428571" style="23" customWidth="1"/>
    <col min="6658" max="6660" width="10.5714285714286" style="23" customWidth="1"/>
    <col min="6661" max="6912" width="9.14285714285714" style="23"/>
    <col min="6913" max="6913" width="55.1428571428571" style="23" customWidth="1"/>
    <col min="6914" max="6916" width="10.5714285714286" style="23" customWidth="1"/>
    <col min="6917" max="7168" width="9.14285714285714" style="23"/>
    <col min="7169" max="7169" width="55.1428571428571" style="23" customWidth="1"/>
    <col min="7170" max="7172" width="10.5714285714286" style="23" customWidth="1"/>
    <col min="7173" max="7424" width="9.14285714285714" style="23"/>
    <col min="7425" max="7425" width="55.1428571428571" style="23" customWidth="1"/>
    <col min="7426" max="7428" width="10.5714285714286" style="23" customWidth="1"/>
    <col min="7429" max="7680" width="9.14285714285714" style="23"/>
    <col min="7681" max="7681" width="55.1428571428571" style="23" customWidth="1"/>
    <col min="7682" max="7684" width="10.5714285714286" style="23" customWidth="1"/>
    <col min="7685" max="7936" width="9.14285714285714" style="23"/>
    <col min="7937" max="7937" width="55.1428571428571" style="23" customWidth="1"/>
    <col min="7938" max="7940" width="10.5714285714286" style="23" customWidth="1"/>
    <col min="7941" max="8192" width="9.14285714285714" style="23"/>
    <col min="8193" max="8193" width="55.1428571428571" style="23" customWidth="1"/>
    <col min="8194" max="8196" width="10.5714285714286" style="23" customWidth="1"/>
    <col min="8197" max="8448" width="9.14285714285714" style="23"/>
    <col min="8449" max="8449" width="55.1428571428571" style="23" customWidth="1"/>
    <col min="8450" max="8452" width="10.5714285714286" style="23" customWidth="1"/>
    <col min="8453" max="8704" width="9.14285714285714" style="23"/>
    <col min="8705" max="8705" width="55.1428571428571" style="23" customWidth="1"/>
    <col min="8706" max="8708" width="10.5714285714286" style="23" customWidth="1"/>
    <col min="8709" max="8960" width="9.14285714285714" style="23"/>
    <col min="8961" max="8961" width="55.1428571428571" style="23" customWidth="1"/>
    <col min="8962" max="8964" width="10.5714285714286" style="23" customWidth="1"/>
    <col min="8965" max="9216" width="9.14285714285714" style="23"/>
    <col min="9217" max="9217" width="55.1428571428571" style="23" customWidth="1"/>
    <col min="9218" max="9220" width="10.5714285714286" style="23" customWidth="1"/>
    <col min="9221" max="9472" width="9.14285714285714" style="23"/>
    <col min="9473" max="9473" width="55.1428571428571" style="23" customWidth="1"/>
    <col min="9474" max="9476" width="10.5714285714286" style="23" customWidth="1"/>
    <col min="9477" max="9728" width="9.14285714285714" style="23"/>
    <col min="9729" max="9729" width="55.1428571428571" style="23" customWidth="1"/>
    <col min="9730" max="9732" width="10.5714285714286" style="23" customWidth="1"/>
    <col min="9733" max="9984" width="9.14285714285714" style="23"/>
    <col min="9985" max="9985" width="55.1428571428571" style="23" customWidth="1"/>
    <col min="9986" max="9988" width="10.5714285714286" style="23" customWidth="1"/>
    <col min="9989" max="10240" width="9.14285714285714" style="23"/>
    <col min="10241" max="10241" width="55.1428571428571" style="23" customWidth="1"/>
    <col min="10242" max="10244" width="10.5714285714286" style="23" customWidth="1"/>
    <col min="10245" max="10496" width="9.14285714285714" style="23"/>
    <col min="10497" max="10497" width="55.1428571428571" style="23" customWidth="1"/>
    <col min="10498" max="10500" width="10.5714285714286" style="23" customWidth="1"/>
    <col min="10501" max="10752" width="9.14285714285714" style="23"/>
    <col min="10753" max="10753" width="55.1428571428571" style="23" customWidth="1"/>
    <col min="10754" max="10756" width="10.5714285714286" style="23" customWidth="1"/>
    <col min="10757" max="11008" width="9.14285714285714" style="23"/>
    <col min="11009" max="11009" width="55.1428571428571" style="23" customWidth="1"/>
    <col min="11010" max="11012" width="10.5714285714286" style="23" customWidth="1"/>
    <col min="11013" max="11264" width="9.14285714285714" style="23"/>
    <col min="11265" max="11265" width="55.1428571428571" style="23" customWidth="1"/>
    <col min="11266" max="11268" width="10.5714285714286" style="23" customWidth="1"/>
    <col min="11269" max="11520" width="9.14285714285714" style="23"/>
    <col min="11521" max="11521" width="55.1428571428571" style="23" customWidth="1"/>
    <col min="11522" max="11524" width="10.5714285714286" style="23" customWidth="1"/>
    <col min="11525" max="11776" width="9.14285714285714" style="23"/>
    <col min="11777" max="11777" width="55.1428571428571" style="23" customWidth="1"/>
    <col min="11778" max="11780" width="10.5714285714286" style="23" customWidth="1"/>
    <col min="11781" max="12032" width="9.14285714285714" style="23"/>
    <col min="12033" max="12033" width="55.1428571428571" style="23" customWidth="1"/>
    <col min="12034" max="12036" width="10.5714285714286" style="23" customWidth="1"/>
    <col min="12037" max="12288" width="9.14285714285714" style="23"/>
    <col min="12289" max="12289" width="55.1428571428571" style="23" customWidth="1"/>
    <col min="12290" max="12292" width="10.5714285714286" style="23" customWidth="1"/>
    <col min="12293" max="12544" width="9.14285714285714" style="23"/>
    <col min="12545" max="12545" width="55.1428571428571" style="23" customWidth="1"/>
    <col min="12546" max="12548" width="10.5714285714286" style="23" customWidth="1"/>
    <col min="12549" max="12800" width="9.14285714285714" style="23"/>
    <col min="12801" max="12801" width="55.1428571428571" style="23" customWidth="1"/>
    <col min="12802" max="12804" width="10.5714285714286" style="23" customWidth="1"/>
    <col min="12805" max="13056" width="9.14285714285714" style="23"/>
    <col min="13057" max="13057" width="55.1428571428571" style="23" customWidth="1"/>
    <col min="13058" max="13060" width="10.5714285714286" style="23" customWidth="1"/>
    <col min="13061" max="13312" width="9.14285714285714" style="23"/>
    <col min="13313" max="13313" width="55.1428571428571" style="23" customWidth="1"/>
    <col min="13314" max="13316" width="10.5714285714286" style="23" customWidth="1"/>
    <col min="13317" max="13568" width="9.14285714285714" style="23"/>
    <col min="13569" max="13569" width="55.1428571428571" style="23" customWidth="1"/>
    <col min="13570" max="13572" width="10.5714285714286" style="23" customWidth="1"/>
    <col min="13573" max="13824" width="9.14285714285714" style="23"/>
    <col min="13825" max="13825" width="55.1428571428571" style="23" customWidth="1"/>
    <col min="13826" max="13828" width="10.5714285714286" style="23" customWidth="1"/>
    <col min="13829" max="14080" width="9.14285714285714" style="23"/>
    <col min="14081" max="14081" width="55.1428571428571" style="23" customWidth="1"/>
    <col min="14082" max="14084" width="10.5714285714286" style="23" customWidth="1"/>
    <col min="14085" max="14336" width="9.14285714285714" style="23"/>
    <col min="14337" max="14337" width="55.1428571428571" style="23" customWidth="1"/>
    <col min="14338" max="14340" width="10.5714285714286" style="23" customWidth="1"/>
    <col min="14341" max="14592" width="9.14285714285714" style="23"/>
    <col min="14593" max="14593" width="55.1428571428571" style="23" customWidth="1"/>
    <col min="14594" max="14596" width="10.5714285714286" style="23" customWidth="1"/>
    <col min="14597" max="14848" width="9.14285714285714" style="23"/>
    <col min="14849" max="14849" width="55.1428571428571" style="23" customWidth="1"/>
    <col min="14850" max="14852" width="10.5714285714286" style="23" customWidth="1"/>
    <col min="14853" max="15104" width="9.14285714285714" style="23"/>
    <col min="15105" max="15105" width="55.1428571428571" style="23" customWidth="1"/>
    <col min="15106" max="15108" width="10.5714285714286" style="23" customWidth="1"/>
    <col min="15109" max="15360" width="9.14285714285714" style="23"/>
    <col min="15361" max="15361" width="55.1428571428571" style="23" customWidth="1"/>
    <col min="15362" max="15364" width="10.5714285714286" style="23" customWidth="1"/>
    <col min="15365" max="15616" width="9.14285714285714" style="23"/>
    <col min="15617" max="15617" width="55.1428571428571" style="23" customWidth="1"/>
    <col min="15618" max="15620" width="10.5714285714286" style="23" customWidth="1"/>
    <col min="15621" max="15872" width="9.14285714285714" style="23"/>
    <col min="15873" max="15873" width="55.1428571428571" style="23" customWidth="1"/>
    <col min="15874" max="15876" width="10.5714285714286" style="23" customWidth="1"/>
    <col min="15877" max="16128" width="9.14285714285714" style="23"/>
    <col min="16129" max="16129" width="55.1428571428571" style="23" customWidth="1"/>
    <col min="16130" max="16132" width="10.5714285714286" style="23" customWidth="1"/>
    <col min="16133" max="16384" width="9.14285714285714" style="23"/>
  </cols>
  <sheetData>
    <row r="1" spans="2:4">
      <c r="B1" s="36" t="s">
        <v>709</v>
      </c>
      <c r="C1" s="36"/>
      <c r="D1" s="36"/>
    </row>
    <row r="2" spans="2:4">
      <c r="B2" s="36" t="s">
        <v>1</v>
      </c>
      <c r="C2" s="36"/>
      <c r="D2" s="36"/>
    </row>
    <row r="3" spans="2:4">
      <c r="B3" s="37" t="s">
        <v>686</v>
      </c>
      <c r="C3" s="37"/>
      <c r="D3" s="37"/>
    </row>
    <row r="4" spans="2:4">
      <c r="B4" s="36" t="s">
        <v>710</v>
      </c>
      <c r="C4" s="36"/>
      <c r="D4" s="36"/>
    </row>
    <row r="5" spans="2:4">
      <c r="B5" s="36"/>
      <c r="C5" s="36"/>
      <c r="D5" s="36"/>
    </row>
    <row r="6" ht="15.75" spans="1:7">
      <c r="A6" s="38" t="s">
        <v>711</v>
      </c>
      <c r="B6" s="39"/>
      <c r="C6" s="39"/>
      <c r="D6" s="39"/>
      <c r="G6" s="23" t="s">
        <v>712</v>
      </c>
    </row>
    <row r="7" ht="15.75" spans="1:1">
      <c r="A7" s="40"/>
    </row>
    <row r="8" ht="89.45" customHeight="1" spans="1:4">
      <c r="A8" s="41" t="s">
        <v>713</v>
      </c>
      <c r="B8" s="41"/>
      <c r="C8" s="41"/>
      <c r="D8" s="41"/>
    </row>
    <row r="9" ht="15.75" spans="3:4">
      <c r="C9" s="42" t="s">
        <v>303</v>
      </c>
      <c r="D9" s="42"/>
    </row>
    <row r="10" ht="15.75" spans="1:4">
      <c r="A10" s="43" t="s">
        <v>714</v>
      </c>
      <c r="B10" s="43" t="s">
        <v>715</v>
      </c>
      <c r="C10" s="43"/>
      <c r="D10" s="43"/>
    </row>
    <row r="11" ht="15.75" spans="1:4">
      <c r="A11" s="43"/>
      <c r="B11" s="43" t="s">
        <v>11</v>
      </c>
      <c r="C11" s="43" t="s">
        <v>12</v>
      </c>
      <c r="D11" s="43" t="s">
        <v>13</v>
      </c>
    </row>
    <row r="12" ht="31.5" spans="1:4">
      <c r="A12" s="32" t="s">
        <v>716</v>
      </c>
      <c r="B12" s="44"/>
      <c r="C12" s="44"/>
      <c r="D12" s="44"/>
    </row>
    <row r="13" ht="31.5" spans="1:4">
      <c r="A13" s="45" t="s">
        <v>717</v>
      </c>
      <c r="B13" s="46">
        <v>0</v>
      </c>
      <c r="C13" s="46">
        <v>0</v>
      </c>
      <c r="D13" s="46">
        <v>0</v>
      </c>
    </row>
    <row r="14" ht="31.5" spans="1:4">
      <c r="A14" s="32" t="s">
        <v>718</v>
      </c>
      <c r="B14" s="44">
        <v>0</v>
      </c>
      <c r="C14" s="44">
        <v>0</v>
      </c>
      <c r="D14" s="44">
        <v>0</v>
      </c>
    </row>
    <row r="15" ht="31.5" spans="1:4">
      <c r="A15" s="32" t="s">
        <v>719</v>
      </c>
      <c r="B15" s="44">
        <v>0</v>
      </c>
      <c r="C15" s="44">
        <v>0</v>
      </c>
      <c r="D15" s="44">
        <v>0</v>
      </c>
    </row>
    <row r="16" ht="31.5" spans="1:4">
      <c r="A16" s="45" t="s">
        <v>720</v>
      </c>
      <c r="B16" s="46">
        <v>0</v>
      </c>
      <c r="C16" s="46">
        <v>0</v>
      </c>
      <c r="D16" s="46">
        <v>0</v>
      </c>
    </row>
  </sheetData>
  <mergeCells count="9">
    <mergeCell ref="B1:D1"/>
    <mergeCell ref="B2:D2"/>
    <mergeCell ref="B3:D3"/>
    <mergeCell ref="B4:D4"/>
    <mergeCell ref="A6:D6"/>
    <mergeCell ref="A8:D8"/>
    <mergeCell ref="C9:D9"/>
    <mergeCell ref="B10:D10"/>
    <mergeCell ref="A10:A11"/>
  </mergeCells>
  <pageMargins left="0.7" right="0.7" top="0.75" bottom="0.75" header="0.3" footer="0.3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5"/>
  <sheetViews>
    <sheetView workbookViewId="0">
      <selection activeCell="K4" sqref="K4"/>
    </sheetView>
  </sheetViews>
  <sheetFormatPr defaultColWidth="9.14285714285714" defaultRowHeight="12.75"/>
  <cols>
    <col min="1" max="1" width="9.14285714285714" style="23"/>
    <col min="2" max="2" width="11.2857142857143" style="23" customWidth="1"/>
    <col min="3" max="4" width="9.14285714285714" style="23"/>
    <col min="5" max="7" width="13.1428571428571" style="23" customWidth="1"/>
    <col min="8" max="10" width="12.2857142857143" style="23" customWidth="1"/>
    <col min="11" max="11" width="31.4285714285714" style="23" customWidth="1"/>
    <col min="12" max="257" width="9.14285714285714" style="23"/>
    <col min="258" max="258" width="11.2857142857143" style="23" customWidth="1"/>
    <col min="259" max="260" width="9.14285714285714" style="23"/>
    <col min="261" max="263" width="13.1428571428571" style="23" customWidth="1"/>
    <col min="264" max="266" width="12.2857142857143" style="23" customWidth="1"/>
    <col min="267" max="267" width="31.4285714285714" style="23" customWidth="1"/>
    <col min="268" max="513" width="9.14285714285714" style="23"/>
    <col min="514" max="514" width="11.2857142857143" style="23" customWidth="1"/>
    <col min="515" max="516" width="9.14285714285714" style="23"/>
    <col min="517" max="519" width="13.1428571428571" style="23" customWidth="1"/>
    <col min="520" max="522" width="12.2857142857143" style="23" customWidth="1"/>
    <col min="523" max="523" width="31.4285714285714" style="23" customWidth="1"/>
    <col min="524" max="769" width="9.14285714285714" style="23"/>
    <col min="770" max="770" width="11.2857142857143" style="23" customWidth="1"/>
    <col min="771" max="772" width="9.14285714285714" style="23"/>
    <col min="773" max="775" width="13.1428571428571" style="23" customWidth="1"/>
    <col min="776" max="778" width="12.2857142857143" style="23" customWidth="1"/>
    <col min="779" max="779" width="31.4285714285714" style="23" customWidth="1"/>
    <col min="780" max="1025" width="9.14285714285714" style="23"/>
    <col min="1026" max="1026" width="11.2857142857143" style="23" customWidth="1"/>
    <col min="1027" max="1028" width="9.14285714285714" style="23"/>
    <col min="1029" max="1031" width="13.1428571428571" style="23" customWidth="1"/>
    <col min="1032" max="1034" width="12.2857142857143" style="23" customWidth="1"/>
    <col min="1035" max="1035" width="31.4285714285714" style="23" customWidth="1"/>
    <col min="1036" max="1281" width="9.14285714285714" style="23"/>
    <col min="1282" max="1282" width="11.2857142857143" style="23" customWidth="1"/>
    <col min="1283" max="1284" width="9.14285714285714" style="23"/>
    <col min="1285" max="1287" width="13.1428571428571" style="23" customWidth="1"/>
    <col min="1288" max="1290" width="12.2857142857143" style="23" customWidth="1"/>
    <col min="1291" max="1291" width="31.4285714285714" style="23" customWidth="1"/>
    <col min="1292" max="1537" width="9.14285714285714" style="23"/>
    <col min="1538" max="1538" width="11.2857142857143" style="23" customWidth="1"/>
    <col min="1539" max="1540" width="9.14285714285714" style="23"/>
    <col min="1541" max="1543" width="13.1428571428571" style="23" customWidth="1"/>
    <col min="1544" max="1546" width="12.2857142857143" style="23" customWidth="1"/>
    <col min="1547" max="1547" width="31.4285714285714" style="23" customWidth="1"/>
    <col min="1548" max="1793" width="9.14285714285714" style="23"/>
    <col min="1794" max="1794" width="11.2857142857143" style="23" customWidth="1"/>
    <col min="1795" max="1796" width="9.14285714285714" style="23"/>
    <col min="1797" max="1799" width="13.1428571428571" style="23" customWidth="1"/>
    <col min="1800" max="1802" width="12.2857142857143" style="23" customWidth="1"/>
    <col min="1803" max="1803" width="31.4285714285714" style="23" customWidth="1"/>
    <col min="1804" max="2049" width="9.14285714285714" style="23"/>
    <col min="2050" max="2050" width="11.2857142857143" style="23" customWidth="1"/>
    <col min="2051" max="2052" width="9.14285714285714" style="23"/>
    <col min="2053" max="2055" width="13.1428571428571" style="23" customWidth="1"/>
    <col min="2056" max="2058" width="12.2857142857143" style="23" customWidth="1"/>
    <col min="2059" max="2059" width="31.4285714285714" style="23" customWidth="1"/>
    <col min="2060" max="2305" width="9.14285714285714" style="23"/>
    <col min="2306" max="2306" width="11.2857142857143" style="23" customWidth="1"/>
    <col min="2307" max="2308" width="9.14285714285714" style="23"/>
    <col min="2309" max="2311" width="13.1428571428571" style="23" customWidth="1"/>
    <col min="2312" max="2314" width="12.2857142857143" style="23" customWidth="1"/>
    <col min="2315" max="2315" width="31.4285714285714" style="23" customWidth="1"/>
    <col min="2316" max="2561" width="9.14285714285714" style="23"/>
    <col min="2562" max="2562" width="11.2857142857143" style="23" customWidth="1"/>
    <col min="2563" max="2564" width="9.14285714285714" style="23"/>
    <col min="2565" max="2567" width="13.1428571428571" style="23" customWidth="1"/>
    <col min="2568" max="2570" width="12.2857142857143" style="23" customWidth="1"/>
    <col min="2571" max="2571" width="31.4285714285714" style="23" customWidth="1"/>
    <col min="2572" max="2817" width="9.14285714285714" style="23"/>
    <col min="2818" max="2818" width="11.2857142857143" style="23" customWidth="1"/>
    <col min="2819" max="2820" width="9.14285714285714" style="23"/>
    <col min="2821" max="2823" width="13.1428571428571" style="23" customWidth="1"/>
    <col min="2824" max="2826" width="12.2857142857143" style="23" customWidth="1"/>
    <col min="2827" max="2827" width="31.4285714285714" style="23" customWidth="1"/>
    <col min="2828" max="3073" width="9.14285714285714" style="23"/>
    <col min="3074" max="3074" width="11.2857142857143" style="23" customWidth="1"/>
    <col min="3075" max="3076" width="9.14285714285714" style="23"/>
    <col min="3077" max="3079" width="13.1428571428571" style="23" customWidth="1"/>
    <col min="3080" max="3082" width="12.2857142857143" style="23" customWidth="1"/>
    <col min="3083" max="3083" width="31.4285714285714" style="23" customWidth="1"/>
    <col min="3084" max="3329" width="9.14285714285714" style="23"/>
    <col min="3330" max="3330" width="11.2857142857143" style="23" customWidth="1"/>
    <col min="3331" max="3332" width="9.14285714285714" style="23"/>
    <col min="3333" max="3335" width="13.1428571428571" style="23" customWidth="1"/>
    <col min="3336" max="3338" width="12.2857142857143" style="23" customWidth="1"/>
    <col min="3339" max="3339" width="31.4285714285714" style="23" customWidth="1"/>
    <col min="3340" max="3585" width="9.14285714285714" style="23"/>
    <col min="3586" max="3586" width="11.2857142857143" style="23" customWidth="1"/>
    <col min="3587" max="3588" width="9.14285714285714" style="23"/>
    <col min="3589" max="3591" width="13.1428571428571" style="23" customWidth="1"/>
    <col min="3592" max="3594" width="12.2857142857143" style="23" customWidth="1"/>
    <col min="3595" max="3595" width="31.4285714285714" style="23" customWidth="1"/>
    <col min="3596" max="3841" width="9.14285714285714" style="23"/>
    <col min="3842" max="3842" width="11.2857142857143" style="23" customWidth="1"/>
    <col min="3843" max="3844" width="9.14285714285714" style="23"/>
    <col min="3845" max="3847" width="13.1428571428571" style="23" customWidth="1"/>
    <col min="3848" max="3850" width="12.2857142857143" style="23" customWidth="1"/>
    <col min="3851" max="3851" width="31.4285714285714" style="23" customWidth="1"/>
    <col min="3852" max="4097" width="9.14285714285714" style="23"/>
    <col min="4098" max="4098" width="11.2857142857143" style="23" customWidth="1"/>
    <col min="4099" max="4100" width="9.14285714285714" style="23"/>
    <col min="4101" max="4103" width="13.1428571428571" style="23" customWidth="1"/>
    <col min="4104" max="4106" width="12.2857142857143" style="23" customWidth="1"/>
    <col min="4107" max="4107" width="31.4285714285714" style="23" customWidth="1"/>
    <col min="4108" max="4353" width="9.14285714285714" style="23"/>
    <col min="4354" max="4354" width="11.2857142857143" style="23" customWidth="1"/>
    <col min="4355" max="4356" width="9.14285714285714" style="23"/>
    <col min="4357" max="4359" width="13.1428571428571" style="23" customWidth="1"/>
    <col min="4360" max="4362" width="12.2857142857143" style="23" customWidth="1"/>
    <col min="4363" max="4363" width="31.4285714285714" style="23" customWidth="1"/>
    <col min="4364" max="4609" width="9.14285714285714" style="23"/>
    <col min="4610" max="4610" width="11.2857142857143" style="23" customWidth="1"/>
    <col min="4611" max="4612" width="9.14285714285714" style="23"/>
    <col min="4613" max="4615" width="13.1428571428571" style="23" customWidth="1"/>
    <col min="4616" max="4618" width="12.2857142857143" style="23" customWidth="1"/>
    <col min="4619" max="4619" width="31.4285714285714" style="23" customWidth="1"/>
    <col min="4620" max="4865" width="9.14285714285714" style="23"/>
    <col min="4866" max="4866" width="11.2857142857143" style="23" customWidth="1"/>
    <col min="4867" max="4868" width="9.14285714285714" style="23"/>
    <col min="4869" max="4871" width="13.1428571428571" style="23" customWidth="1"/>
    <col min="4872" max="4874" width="12.2857142857143" style="23" customWidth="1"/>
    <col min="4875" max="4875" width="31.4285714285714" style="23" customWidth="1"/>
    <col min="4876" max="5121" width="9.14285714285714" style="23"/>
    <col min="5122" max="5122" width="11.2857142857143" style="23" customWidth="1"/>
    <col min="5123" max="5124" width="9.14285714285714" style="23"/>
    <col min="5125" max="5127" width="13.1428571428571" style="23" customWidth="1"/>
    <col min="5128" max="5130" width="12.2857142857143" style="23" customWidth="1"/>
    <col min="5131" max="5131" width="31.4285714285714" style="23" customWidth="1"/>
    <col min="5132" max="5377" width="9.14285714285714" style="23"/>
    <col min="5378" max="5378" width="11.2857142857143" style="23" customWidth="1"/>
    <col min="5379" max="5380" width="9.14285714285714" style="23"/>
    <col min="5381" max="5383" width="13.1428571428571" style="23" customWidth="1"/>
    <col min="5384" max="5386" width="12.2857142857143" style="23" customWidth="1"/>
    <col min="5387" max="5387" width="31.4285714285714" style="23" customWidth="1"/>
    <col min="5388" max="5633" width="9.14285714285714" style="23"/>
    <col min="5634" max="5634" width="11.2857142857143" style="23" customWidth="1"/>
    <col min="5635" max="5636" width="9.14285714285714" style="23"/>
    <col min="5637" max="5639" width="13.1428571428571" style="23" customWidth="1"/>
    <col min="5640" max="5642" width="12.2857142857143" style="23" customWidth="1"/>
    <col min="5643" max="5643" width="31.4285714285714" style="23" customWidth="1"/>
    <col min="5644" max="5889" width="9.14285714285714" style="23"/>
    <col min="5890" max="5890" width="11.2857142857143" style="23" customWidth="1"/>
    <col min="5891" max="5892" width="9.14285714285714" style="23"/>
    <col min="5893" max="5895" width="13.1428571428571" style="23" customWidth="1"/>
    <col min="5896" max="5898" width="12.2857142857143" style="23" customWidth="1"/>
    <col min="5899" max="5899" width="31.4285714285714" style="23" customWidth="1"/>
    <col min="5900" max="6145" width="9.14285714285714" style="23"/>
    <col min="6146" max="6146" width="11.2857142857143" style="23" customWidth="1"/>
    <col min="6147" max="6148" width="9.14285714285714" style="23"/>
    <col min="6149" max="6151" width="13.1428571428571" style="23" customWidth="1"/>
    <col min="6152" max="6154" width="12.2857142857143" style="23" customWidth="1"/>
    <col min="6155" max="6155" width="31.4285714285714" style="23" customWidth="1"/>
    <col min="6156" max="6401" width="9.14285714285714" style="23"/>
    <col min="6402" max="6402" width="11.2857142857143" style="23" customWidth="1"/>
    <col min="6403" max="6404" width="9.14285714285714" style="23"/>
    <col min="6405" max="6407" width="13.1428571428571" style="23" customWidth="1"/>
    <col min="6408" max="6410" width="12.2857142857143" style="23" customWidth="1"/>
    <col min="6411" max="6411" width="31.4285714285714" style="23" customWidth="1"/>
    <col min="6412" max="6657" width="9.14285714285714" style="23"/>
    <col min="6658" max="6658" width="11.2857142857143" style="23" customWidth="1"/>
    <col min="6659" max="6660" width="9.14285714285714" style="23"/>
    <col min="6661" max="6663" width="13.1428571428571" style="23" customWidth="1"/>
    <col min="6664" max="6666" width="12.2857142857143" style="23" customWidth="1"/>
    <col min="6667" max="6667" width="31.4285714285714" style="23" customWidth="1"/>
    <col min="6668" max="6913" width="9.14285714285714" style="23"/>
    <col min="6914" max="6914" width="11.2857142857143" style="23" customWidth="1"/>
    <col min="6915" max="6916" width="9.14285714285714" style="23"/>
    <col min="6917" max="6919" width="13.1428571428571" style="23" customWidth="1"/>
    <col min="6920" max="6922" width="12.2857142857143" style="23" customWidth="1"/>
    <col min="6923" max="6923" width="31.4285714285714" style="23" customWidth="1"/>
    <col min="6924" max="7169" width="9.14285714285714" style="23"/>
    <col min="7170" max="7170" width="11.2857142857143" style="23" customWidth="1"/>
    <col min="7171" max="7172" width="9.14285714285714" style="23"/>
    <col min="7173" max="7175" width="13.1428571428571" style="23" customWidth="1"/>
    <col min="7176" max="7178" width="12.2857142857143" style="23" customWidth="1"/>
    <col min="7179" max="7179" width="31.4285714285714" style="23" customWidth="1"/>
    <col min="7180" max="7425" width="9.14285714285714" style="23"/>
    <col min="7426" max="7426" width="11.2857142857143" style="23" customWidth="1"/>
    <col min="7427" max="7428" width="9.14285714285714" style="23"/>
    <col min="7429" max="7431" width="13.1428571428571" style="23" customWidth="1"/>
    <col min="7432" max="7434" width="12.2857142857143" style="23" customWidth="1"/>
    <col min="7435" max="7435" width="31.4285714285714" style="23" customWidth="1"/>
    <col min="7436" max="7681" width="9.14285714285714" style="23"/>
    <col min="7682" max="7682" width="11.2857142857143" style="23" customWidth="1"/>
    <col min="7683" max="7684" width="9.14285714285714" style="23"/>
    <col min="7685" max="7687" width="13.1428571428571" style="23" customWidth="1"/>
    <col min="7688" max="7690" width="12.2857142857143" style="23" customWidth="1"/>
    <col min="7691" max="7691" width="31.4285714285714" style="23" customWidth="1"/>
    <col min="7692" max="7937" width="9.14285714285714" style="23"/>
    <col min="7938" max="7938" width="11.2857142857143" style="23" customWidth="1"/>
    <col min="7939" max="7940" width="9.14285714285714" style="23"/>
    <col min="7941" max="7943" width="13.1428571428571" style="23" customWidth="1"/>
    <col min="7944" max="7946" width="12.2857142857143" style="23" customWidth="1"/>
    <col min="7947" max="7947" width="31.4285714285714" style="23" customWidth="1"/>
    <col min="7948" max="8193" width="9.14285714285714" style="23"/>
    <col min="8194" max="8194" width="11.2857142857143" style="23" customWidth="1"/>
    <col min="8195" max="8196" width="9.14285714285714" style="23"/>
    <col min="8197" max="8199" width="13.1428571428571" style="23" customWidth="1"/>
    <col min="8200" max="8202" width="12.2857142857143" style="23" customWidth="1"/>
    <col min="8203" max="8203" width="31.4285714285714" style="23" customWidth="1"/>
    <col min="8204" max="8449" width="9.14285714285714" style="23"/>
    <col min="8450" max="8450" width="11.2857142857143" style="23" customWidth="1"/>
    <col min="8451" max="8452" width="9.14285714285714" style="23"/>
    <col min="8453" max="8455" width="13.1428571428571" style="23" customWidth="1"/>
    <col min="8456" max="8458" width="12.2857142857143" style="23" customWidth="1"/>
    <col min="8459" max="8459" width="31.4285714285714" style="23" customWidth="1"/>
    <col min="8460" max="8705" width="9.14285714285714" style="23"/>
    <col min="8706" max="8706" width="11.2857142857143" style="23" customWidth="1"/>
    <col min="8707" max="8708" width="9.14285714285714" style="23"/>
    <col min="8709" max="8711" width="13.1428571428571" style="23" customWidth="1"/>
    <col min="8712" max="8714" width="12.2857142857143" style="23" customWidth="1"/>
    <col min="8715" max="8715" width="31.4285714285714" style="23" customWidth="1"/>
    <col min="8716" max="8961" width="9.14285714285714" style="23"/>
    <col min="8962" max="8962" width="11.2857142857143" style="23" customWidth="1"/>
    <col min="8963" max="8964" width="9.14285714285714" style="23"/>
    <col min="8965" max="8967" width="13.1428571428571" style="23" customWidth="1"/>
    <col min="8968" max="8970" width="12.2857142857143" style="23" customWidth="1"/>
    <col min="8971" max="8971" width="31.4285714285714" style="23" customWidth="1"/>
    <col min="8972" max="9217" width="9.14285714285714" style="23"/>
    <col min="9218" max="9218" width="11.2857142857143" style="23" customWidth="1"/>
    <col min="9219" max="9220" width="9.14285714285714" style="23"/>
    <col min="9221" max="9223" width="13.1428571428571" style="23" customWidth="1"/>
    <col min="9224" max="9226" width="12.2857142857143" style="23" customWidth="1"/>
    <col min="9227" max="9227" width="31.4285714285714" style="23" customWidth="1"/>
    <col min="9228" max="9473" width="9.14285714285714" style="23"/>
    <col min="9474" max="9474" width="11.2857142857143" style="23" customWidth="1"/>
    <col min="9475" max="9476" width="9.14285714285714" style="23"/>
    <col min="9477" max="9479" width="13.1428571428571" style="23" customWidth="1"/>
    <col min="9480" max="9482" width="12.2857142857143" style="23" customWidth="1"/>
    <col min="9483" max="9483" width="31.4285714285714" style="23" customWidth="1"/>
    <col min="9484" max="9729" width="9.14285714285714" style="23"/>
    <col min="9730" max="9730" width="11.2857142857143" style="23" customWidth="1"/>
    <col min="9731" max="9732" width="9.14285714285714" style="23"/>
    <col min="9733" max="9735" width="13.1428571428571" style="23" customWidth="1"/>
    <col min="9736" max="9738" width="12.2857142857143" style="23" customWidth="1"/>
    <col min="9739" max="9739" width="31.4285714285714" style="23" customWidth="1"/>
    <col min="9740" max="9985" width="9.14285714285714" style="23"/>
    <col min="9986" max="9986" width="11.2857142857143" style="23" customWidth="1"/>
    <col min="9987" max="9988" width="9.14285714285714" style="23"/>
    <col min="9989" max="9991" width="13.1428571428571" style="23" customWidth="1"/>
    <col min="9992" max="9994" width="12.2857142857143" style="23" customWidth="1"/>
    <col min="9995" max="9995" width="31.4285714285714" style="23" customWidth="1"/>
    <col min="9996" max="10241" width="9.14285714285714" style="23"/>
    <col min="10242" max="10242" width="11.2857142857143" style="23" customWidth="1"/>
    <col min="10243" max="10244" width="9.14285714285714" style="23"/>
    <col min="10245" max="10247" width="13.1428571428571" style="23" customWidth="1"/>
    <col min="10248" max="10250" width="12.2857142857143" style="23" customWidth="1"/>
    <col min="10251" max="10251" width="31.4285714285714" style="23" customWidth="1"/>
    <col min="10252" max="10497" width="9.14285714285714" style="23"/>
    <col min="10498" max="10498" width="11.2857142857143" style="23" customWidth="1"/>
    <col min="10499" max="10500" width="9.14285714285714" style="23"/>
    <col min="10501" max="10503" width="13.1428571428571" style="23" customWidth="1"/>
    <col min="10504" max="10506" width="12.2857142857143" style="23" customWidth="1"/>
    <col min="10507" max="10507" width="31.4285714285714" style="23" customWidth="1"/>
    <col min="10508" max="10753" width="9.14285714285714" style="23"/>
    <col min="10754" max="10754" width="11.2857142857143" style="23" customWidth="1"/>
    <col min="10755" max="10756" width="9.14285714285714" style="23"/>
    <col min="10757" max="10759" width="13.1428571428571" style="23" customWidth="1"/>
    <col min="10760" max="10762" width="12.2857142857143" style="23" customWidth="1"/>
    <col min="10763" max="10763" width="31.4285714285714" style="23" customWidth="1"/>
    <col min="10764" max="11009" width="9.14285714285714" style="23"/>
    <col min="11010" max="11010" width="11.2857142857143" style="23" customWidth="1"/>
    <col min="11011" max="11012" width="9.14285714285714" style="23"/>
    <col min="11013" max="11015" width="13.1428571428571" style="23" customWidth="1"/>
    <col min="11016" max="11018" width="12.2857142857143" style="23" customWidth="1"/>
    <col min="11019" max="11019" width="31.4285714285714" style="23" customWidth="1"/>
    <col min="11020" max="11265" width="9.14285714285714" style="23"/>
    <col min="11266" max="11266" width="11.2857142857143" style="23" customWidth="1"/>
    <col min="11267" max="11268" width="9.14285714285714" style="23"/>
    <col min="11269" max="11271" width="13.1428571428571" style="23" customWidth="1"/>
    <col min="11272" max="11274" width="12.2857142857143" style="23" customWidth="1"/>
    <col min="11275" max="11275" width="31.4285714285714" style="23" customWidth="1"/>
    <col min="11276" max="11521" width="9.14285714285714" style="23"/>
    <col min="11522" max="11522" width="11.2857142857143" style="23" customWidth="1"/>
    <col min="11523" max="11524" width="9.14285714285714" style="23"/>
    <col min="11525" max="11527" width="13.1428571428571" style="23" customWidth="1"/>
    <col min="11528" max="11530" width="12.2857142857143" style="23" customWidth="1"/>
    <col min="11531" max="11531" width="31.4285714285714" style="23" customWidth="1"/>
    <col min="11532" max="11777" width="9.14285714285714" style="23"/>
    <col min="11778" max="11778" width="11.2857142857143" style="23" customWidth="1"/>
    <col min="11779" max="11780" width="9.14285714285714" style="23"/>
    <col min="11781" max="11783" width="13.1428571428571" style="23" customWidth="1"/>
    <col min="11784" max="11786" width="12.2857142857143" style="23" customWidth="1"/>
    <col min="11787" max="11787" width="31.4285714285714" style="23" customWidth="1"/>
    <col min="11788" max="12033" width="9.14285714285714" style="23"/>
    <col min="12034" max="12034" width="11.2857142857143" style="23" customWidth="1"/>
    <col min="12035" max="12036" width="9.14285714285714" style="23"/>
    <col min="12037" max="12039" width="13.1428571428571" style="23" customWidth="1"/>
    <col min="12040" max="12042" width="12.2857142857143" style="23" customWidth="1"/>
    <col min="12043" max="12043" width="31.4285714285714" style="23" customWidth="1"/>
    <col min="12044" max="12289" width="9.14285714285714" style="23"/>
    <col min="12290" max="12290" width="11.2857142857143" style="23" customWidth="1"/>
    <col min="12291" max="12292" width="9.14285714285714" style="23"/>
    <col min="12293" max="12295" width="13.1428571428571" style="23" customWidth="1"/>
    <col min="12296" max="12298" width="12.2857142857143" style="23" customWidth="1"/>
    <col min="12299" max="12299" width="31.4285714285714" style="23" customWidth="1"/>
    <col min="12300" max="12545" width="9.14285714285714" style="23"/>
    <col min="12546" max="12546" width="11.2857142857143" style="23" customWidth="1"/>
    <col min="12547" max="12548" width="9.14285714285714" style="23"/>
    <col min="12549" max="12551" width="13.1428571428571" style="23" customWidth="1"/>
    <col min="12552" max="12554" width="12.2857142857143" style="23" customWidth="1"/>
    <col min="12555" max="12555" width="31.4285714285714" style="23" customWidth="1"/>
    <col min="12556" max="12801" width="9.14285714285714" style="23"/>
    <col min="12802" max="12802" width="11.2857142857143" style="23" customWidth="1"/>
    <col min="12803" max="12804" width="9.14285714285714" style="23"/>
    <col min="12805" max="12807" width="13.1428571428571" style="23" customWidth="1"/>
    <col min="12808" max="12810" width="12.2857142857143" style="23" customWidth="1"/>
    <col min="12811" max="12811" width="31.4285714285714" style="23" customWidth="1"/>
    <col min="12812" max="13057" width="9.14285714285714" style="23"/>
    <col min="13058" max="13058" width="11.2857142857143" style="23" customWidth="1"/>
    <col min="13059" max="13060" width="9.14285714285714" style="23"/>
    <col min="13061" max="13063" width="13.1428571428571" style="23" customWidth="1"/>
    <col min="13064" max="13066" width="12.2857142857143" style="23" customWidth="1"/>
    <col min="13067" max="13067" width="31.4285714285714" style="23" customWidth="1"/>
    <col min="13068" max="13313" width="9.14285714285714" style="23"/>
    <col min="13314" max="13314" width="11.2857142857143" style="23" customWidth="1"/>
    <col min="13315" max="13316" width="9.14285714285714" style="23"/>
    <col min="13317" max="13319" width="13.1428571428571" style="23" customWidth="1"/>
    <col min="13320" max="13322" width="12.2857142857143" style="23" customWidth="1"/>
    <col min="13323" max="13323" width="31.4285714285714" style="23" customWidth="1"/>
    <col min="13324" max="13569" width="9.14285714285714" style="23"/>
    <col min="13570" max="13570" width="11.2857142857143" style="23" customWidth="1"/>
    <col min="13571" max="13572" width="9.14285714285714" style="23"/>
    <col min="13573" max="13575" width="13.1428571428571" style="23" customWidth="1"/>
    <col min="13576" max="13578" width="12.2857142857143" style="23" customWidth="1"/>
    <col min="13579" max="13579" width="31.4285714285714" style="23" customWidth="1"/>
    <col min="13580" max="13825" width="9.14285714285714" style="23"/>
    <col min="13826" max="13826" width="11.2857142857143" style="23" customWidth="1"/>
    <col min="13827" max="13828" width="9.14285714285714" style="23"/>
    <col min="13829" max="13831" width="13.1428571428571" style="23" customWidth="1"/>
    <col min="13832" max="13834" width="12.2857142857143" style="23" customWidth="1"/>
    <col min="13835" max="13835" width="31.4285714285714" style="23" customWidth="1"/>
    <col min="13836" max="14081" width="9.14285714285714" style="23"/>
    <col min="14082" max="14082" width="11.2857142857143" style="23" customWidth="1"/>
    <col min="14083" max="14084" width="9.14285714285714" style="23"/>
    <col min="14085" max="14087" width="13.1428571428571" style="23" customWidth="1"/>
    <col min="14088" max="14090" width="12.2857142857143" style="23" customWidth="1"/>
    <col min="14091" max="14091" width="31.4285714285714" style="23" customWidth="1"/>
    <col min="14092" max="14337" width="9.14285714285714" style="23"/>
    <col min="14338" max="14338" width="11.2857142857143" style="23" customWidth="1"/>
    <col min="14339" max="14340" width="9.14285714285714" style="23"/>
    <col min="14341" max="14343" width="13.1428571428571" style="23" customWidth="1"/>
    <col min="14344" max="14346" width="12.2857142857143" style="23" customWidth="1"/>
    <col min="14347" max="14347" width="31.4285714285714" style="23" customWidth="1"/>
    <col min="14348" max="14593" width="9.14285714285714" style="23"/>
    <col min="14594" max="14594" width="11.2857142857143" style="23" customWidth="1"/>
    <col min="14595" max="14596" width="9.14285714285714" style="23"/>
    <col min="14597" max="14599" width="13.1428571428571" style="23" customWidth="1"/>
    <col min="14600" max="14602" width="12.2857142857143" style="23" customWidth="1"/>
    <col min="14603" max="14603" width="31.4285714285714" style="23" customWidth="1"/>
    <col min="14604" max="14849" width="9.14285714285714" style="23"/>
    <col min="14850" max="14850" width="11.2857142857143" style="23" customWidth="1"/>
    <col min="14851" max="14852" width="9.14285714285714" style="23"/>
    <col min="14853" max="14855" width="13.1428571428571" style="23" customWidth="1"/>
    <col min="14856" max="14858" width="12.2857142857143" style="23" customWidth="1"/>
    <col min="14859" max="14859" width="31.4285714285714" style="23" customWidth="1"/>
    <col min="14860" max="15105" width="9.14285714285714" style="23"/>
    <col min="15106" max="15106" width="11.2857142857143" style="23" customWidth="1"/>
    <col min="15107" max="15108" width="9.14285714285714" style="23"/>
    <col min="15109" max="15111" width="13.1428571428571" style="23" customWidth="1"/>
    <col min="15112" max="15114" width="12.2857142857143" style="23" customWidth="1"/>
    <col min="15115" max="15115" width="31.4285714285714" style="23" customWidth="1"/>
    <col min="15116" max="15361" width="9.14285714285714" style="23"/>
    <col min="15362" max="15362" width="11.2857142857143" style="23" customWidth="1"/>
    <col min="15363" max="15364" width="9.14285714285714" style="23"/>
    <col min="15365" max="15367" width="13.1428571428571" style="23" customWidth="1"/>
    <col min="15368" max="15370" width="12.2857142857143" style="23" customWidth="1"/>
    <col min="15371" max="15371" width="31.4285714285714" style="23" customWidth="1"/>
    <col min="15372" max="15617" width="9.14285714285714" style="23"/>
    <col min="15618" max="15618" width="11.2857142857143" style="23" customWidth="1"/>
    <col min="15619" max="15620" width="9.14285714285714" style="23"/>
    <col min="15621" max="15623" width="13.1428571428571" style="23" customWidth="1"/>
    <col min="15624" max="15626" width="12.2857142857143" style="23" customWidth="1"/>
    <col min="15627" max="15627" width="31.4285714285714" style="23" customWidth="1"/>
    <col min="15628" max="15873" width="9.14285714285714" style="23"/>
    <col min="15874" max="15874" width="11.2857142857143" style="23" customWidth="1"/>
    <col min="15875" max="15876" width="9.14285714285714" style="23"/>
    <col min="15877" max="15879" width="13.1428571428571" style="23" customWidth="1"/>
    <col min="15880" max="15882" width="12.2857142857143" style="23" customWidth="1"/>
    <col min="15883" max="15883" width="31.4285714285714" style="23" customWidth="1"/>
    <col min="15884" max="16129" width="9.14285714285714" style="23"/>
    <col min="16130" max="16130" width="11.2857142857143" style="23" customWidth="1"/>
    <col min="16131" max="16132" width="9.14285714285714" style="23"/>
    <col min="16133" max="16135" width="13.1428571428571" style="23" customWidth="1"/>
    <col min="16136" max="16138" width="12.2857142857143" style="23" customWidth="1"/>
    <col min="16139" max="16139" width="31.4285714285714" style="23" customWidth="1"/>
    <col min="16140" max="16384" width="9.14285714285714" style="23"/>
  </cols>
  <sheetData>
    <row r="1" spans="11:12">
      <c r="K1" s="34" t="s">
        <v>721</v>
      </c>
      <c r="L1" s="34"/>
    </row>
    <row r="2" spans="11:12">
      <c r="K2" s="34" t="s">
        <v>1</v>
      </c>
      <c r="L2" s="34"/>
    </row>
    <row r="3" spans="11:12">
      <c r="K3" s="35" t="s">
        <v>686</v>
      </c>
      <c r="L3" s="35"/>
    </row>
    <row r="4" spans="11:12">
      <c r="K4" s="34" t="s">
        <v>710</v>
      </c>
      <c r="L4" s="34"/>
    </row>
    <row r="5" ht="18.75" spans="1:11">
      <c r="A5" s="24" t="s">
        <v>722</v>
      </c>
      <c r="B5" s="25"/>
      <c r="C5" s="25"/>
      <c r="D5" s="25"/>
      <c r="E5" s="25"/>
      <c r="F5" s="25"/>
      <c r="G5" s="25"/>
      <c r="H5" s="25"/>
      <c r="I5" s="25"/>
      <c r="J5" s="25"/>
      <c r="K5" s="25"/>
    </row>
    <row r="6" ht="18.75" spans="1:11">
      <c r="A6" s="26" t="s">
        <v>723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</row>
    <row r="8" ht="15.75" spans="1:11">
      <c r="A8" s="29" t="s">
        <v>724</v>
      </c>
      <c r="B8" s="29"/>
      <c r="C8" s="29"/>
      <c r="D8" s="29"/>
      <c r="E8" s="29"/>
      <c r="F8" s="29"/>
      <c r="G8" s="29"/>
      <c r="H8" s="29"/>
      <c r="I8" s="29"/>
      <c r="J8" s="29"/>
      <c r="K8" s="29"/>
    </row>
    <row r="9" ht="15.75" spans="5:5">
      <c r="E9" s="29"/>
    </row>
    <row r="10" ht="15.75" spans="1:11">
      <c r="A10" s="30" t="s">
        <v>689</v>
      </c>
      <c r="B10" s="30" t="s">
        <v>725</v>
      </c>
      <c r="C10" s="30" t="s">
        <v>726</v>
      </c>
      <c r="D10" s="30" t="s">
        <v>727</v>
      </c>
      <c r="E10" s="30" t="s">
        <v>728</v>
      </c>
      <c r="F10" s="30"/>
      <c r="G10" s="30"/>
      <c r="H10" s="30" t="s">
        <v>729</v>
      </c>
      <c r="I10" s="30"/>
      <c r="J10" s="30"/>
      <c r="K10" s="30" t="s">
        <v>730</v>
      </c>
    </row>
    <row r="11" ht="15.75" spans="1:11">
      <c r="A11" s="30"/>
      <c r="B11" s="30"/>
      <c r="C11" s="30"/>
      <c r="D11" s="30"/>
      <c r="E11" s="30" t="s">
        <v>731</v>
      </c>
      <c r="F11" s="30"/>
      <c r="G11" s="30"/>
      <c r="H11" s="30" t="s">
        <v>731</v>
      </c>
      <c r="I11" s="30"/>
      <c r="J11" s="30"/>
      <c r="K11" s="30"/>
    </row>
    <row r="12" ht="15.75" spans="1:11">
      <c r="A12" s="30"/>
      <c r="B12" s="30"/>
      <c r="C12" s="30"/>
      <c r="D12" s="30"/>
      <c r="E12" s="30">
        <v>2022</v>
      </c>
      <c r="F12" s="30">
        <v>2023</v>
      </c>
      <c r="G12" s="30">
        <v>2024</v>
      </c>
      <c r="H12" s="30" t="s">
        <v>732</v>
      </c>
      <c r="I12" s="30" t="s">
        <v>732</v>
      </c>
      <c r="J12" s="30" t="s">
        <v>732</v>
      </c>
      <c r="K12" s="30"/>
    </row>
    <row r="13" ht="15.75" spans="1:11">
      <c r="A13" s="30"/>
      <c r="B13" s="30"/>
      <c r="C13" s="30"/>
      <c r="D13" s="30"/>
      <c r="E13" s="30" t="s">
        <v>733</v>
      </c>
      <c r="F13" s="30" t="s">
        <v>734</v>
      </c>
      <c r="G13" s="30" t="s">
        <v>733</v>
      </c>
      <c r="H13" s="31">
        <v>44562</v>
      </c>
      <c r="I13" s="31">
        <v>44927</v>
      </c>
      <c r="J13" s="31">
        <v>45292</v>
      </c>
      <c r="K13" s="30"/>
    </row>
    <row r="14" ht="94.5" spans="1:11">
      <c r="A14" s="30"/>
      <c r="B14" s="32" t="s">
        <v>735</v>
      </c>
      <c r="C14" s="33" t="s">
        <v>735</v>
      </c>
      <c r="D14" s="30" t="s">
        <v>735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2" t="s">
        <v>736</v>
      </c>
    </row>
    <row r="15" ht="15.75" spans="1:11">
      <c r="A15" s="30" t="s">
        <v>737</v>
      </c>
      <c r="B15" s="30"/>
      <c r="C15" s="30"/>
      <c r="D15" s="30"/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2"/>
    </row>
  </sheetData>
  <mergeCells count="14">
    <mergeCell ref="A5:K5"/>
    <mergeCell ref="A6:K6"/>
    <mergeCell ref="A7:K7"/>
    <mergeCell ref="A8:K8"/>
    <mergeCell ref="E10:G10"/>
    <mergeCell ref="H10:J10"/>
    <mergeCell ref="E11:G11"/>
    <mergeCell ref="H11:J11"/>
    <mergeCell ref="A15:D15"/>
    <mergeCell ref="A10:A13"/>
    <mergeCell ref="B10:B13"/>
    <mergeCell ref="C10:C13"/>
    <mergeCell ref="D10:D13"/>
    <mergeCell ref="K10:K13"/>
  </mergeCells>
  <pageMargins left="0.7" right="0.7" top="0.75" bottom="0.75" header="0.3" footer="0.3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"/>
  <sheetViews>
    <sheetView workbookViewId="0">
      <selection activeCell="G14" sqref="G14"/>
    </sheetView>
  </sheetViews>
  <sheetFormatPr defaultColWidth="9.14285714285714" defaultRowHeight="15" outlineLevelRow="6"/>
  <cols>
    <col min="1" max="1" width="4.14285714285714" customWidth="1"/>
    <col min="2" max="2" width="23.7142857142857" customWidth="1"/>
    <col min="3" max="3" width="18.5714285714286" customWidth="1"/>
    <col min="4" max="4" width="18.7142857142857" customWidth="1"/>
    <col min="5" max="5" width="18.2857142857143" customWidth="1"/>
    <col min="6" max="6" width="18.7142857142857" customWidth="1"/>
    <col min="7" max="7" width="18.5714285714286" customWidth="1"/>
    <col min="8" max="9" width="18.7142857142857" customWidth="1"/>
    <col min="257" max="257" width="4.14285714285714" customWidth="1"/>
    <col min="258" max="258" width="23.7142857142857" customWidth="1"/>
    <col min="259" max="259" width="18.5714285714286" customWidth="1"/>
    <col min="260" max="260" width="18.7142857142857" customWidth="1"/>
    <col min="261" max="261" width="18.2857142857143" customWidth="1"/>
    <col min="262" max="262" width="18.7142857142857" customWidth="1"/>
    <col min="263" max="263" width="18.5714285714286" customWidth="1"/>
    <col min="264" max="265" width="18.7142857142857" customWidth="1"/>
    <col min="513" max="513" width="4.14285714285714" customWidth="1"/>
    <col min="514" max="514" width="23.7142857142857" customWidth="1"/>
    <col min="515" max="515" width="18.5714285714286" customWidth="1"/>
    <col min="516" max="516" width="18.7142857142857" customWidth="1"/>
    <col min="517" max="517" width="18.2857142857143" customWidth="1"/>
    <col min="518" max="518" width="18.7142857142857" customWidth="1"/>
    <col min="519" max="519" width="18.5714285714286" customWidth="1"/>
    <col min="520" max="521" width="18.7142857142857" customWidth="1"/>
    <col min="769" max="769" width="4.14285714285714" customWidth="1"/>
    <col min="770" max="770" width="23.7142857142857" customWidth="1"/>
    <col min="771" max="771" width="18.5714285714286" customWidth="1"/>
    <col min="772" max="772" width="18.7142857142857" customWidth="1"/>
    <col min="773" max="773" width="18.2857142857143" customWidth="1"/>
    <col min="774" max="774" width="18.7142857142857" customWidth="1"/>
    <col min="775" max="775" width="18.5714285714286" customWidth="1"/>
    <col min="776" max="777" width="18.7142857142857" customWidth="1"/>
    <col min="1025" max="1025" width="4.14285714285714" customWidth="1"/>
    <col min="1026" max="1026" width="23.7142857142857" customWidth="1"/>
    <col min="1027" max="1027" width="18.5714285714286" customWidth="1"/>
    <col min="1028" max="1028" width="18.7142857142857" customWidth="1"/>
    <col min="1029" max="1029" width="18.2857142857143" customWidth="1"/>
    <col min="1030" max="1030" width="18.7142857142857" customWidth="1"/>
    <col min="1031" max="1031" width="18.5714285714286" customWidth="1"/>
    <col min="1032" max="1033" width="18.7142857142857" customWidth="1"/>
    <col min="1281" max="1281" width="4.14285714285714" customWidth="1"/>
    <col min="1282" max="1282" width="23.7142857142857" customWidth="1"/>
    <col min="1283" max="1283" width="18.5714285714286" customWidth="1"/>
    <col min="1284" max="1284" width="18.7142857142857" customWidth="1"/>
    <col min="1285" max="1285" width="18.2857142857143" customWidth="1"/>
    <col min="1286" max="1286" width="18.7142857142857" customWidth="1"/>
    <col min="1287" max="1287" width="18.5714285714286" customWidth="1"/>
    <col min="1288" max="1289" width="18.7142857142857" customWidth="1"/>
    <col min="1537" max="1537" width="4.14285714285714" customWidth="1"/>
    <col min="1538" max="1538" width="23.7142857142857" customWidth="1"/>
    <col min="1539" max="1539" width="18.5714285714286" customWidth="1"/>
    <col min="1540" max="1540" width="18.7142857142857" customWidth="1"/>
    <col min="1541" max="1541" width="18.2857142857143" customWidth="1"/>
    <col min="1542" max="1542" width="18.7142857142857" customWidth="1"/>
    <col min="1543" max="1543" width="18.5714285714286" customWidth="1"/>
    <col min="1544" max="1545" width="18.7142857142857" customWidth="1"/>
    <col min="1793" max="1793" width="4.14285714285714" customWidth="1"/>
    <col min="1794" max="1794" width="23.7142857142857" customWidth="1"/>
    <col min="1795" max="1795" width="18.5714285714286" customWidth="1"/>
    <col min="1796" max="1796" width="18.7142857142857" customWidth="1"/>
    <col min="1797" max="1797" width="18.2857142857143" customWidth="1"/>
    <col min="1798" max="1798" width="18.7142857142857" customWidth="1"/>
    <col min="1799" max="1799" width="18.5714285714286" customWidth="1"/>
    <col min="1800" max="1801" width="18.7142857142857" customWidth="1"/>
    <col min="2049" max="2049" width="4.14285714285714" customWidth="1"/>
    <col min="2050" max="2050" width="23.7142857142857" customWidth="1"/>
    <col min="2051" max="2051" width="18.5714285714286" customWidth="1"/>
    <col min="2052" max="2052" width="18.7142857142857" customWidth="1"/>
    <col min="2053" max="2053" width="18.2857142857143" customWidth="1"/>
    <col min="2054" max="2054" width="18.7142857142857" customWidth="1"/>
    <col min="2055" max="2055" width="18.5714285714286" customWidth="1"/>
    <col min="2056" max="2057" width="18.7142857142857" customWidth="1"/>
    <col min="2305" max="2305" width="4.14285714285714" customWidth="1"/>
    <col min="2306" max="2306" width="23.7142857142857" customWidth="1"/>
    <col min="2307" max="2307" width="18.5714285714286" customWidth="1"/>
    <col min="2308" max="2308" width="18.7142857142857" customWidth="1"/>
    <col min="2309" max="2309" width="18.2857142857143" customWidth="1"/>
    <col min="2310" max="2310" width="18.7142857142857" customWidth="1"/>
    <col min="2311" max="2311" width="18.5714285714286" customWidth="1"/>
    <col min="2312" max="2313" width="18.7142857142857" customWidth="1"/>
    <col min="2561" max="2561" width="4.14285714285714" customWidth="1"/>
    <col min="2562" max="2562" width="23.7142857142857" customWidth="1"/>
    <col min="2563" max="2563" width="18.5714285714286" customWidth="1"/>
    <col min="2564" max="2564" width="18.7142857142857" customWidth="1"/>
    <col min="2565" max="2565" width="18.2857142857143" customWidth="1"/>
    <col min="2566" max="2566" width="18.7142857142857" customWidth="1"/>
    <col min="2567" max="2567" width="18.5714285714286" customWidth="1"/>
    <col min="2568" max="2569" width="18.7142857142857" customWidth="1"/>
    <col min="2817" max="2817" width="4.14285714285714" customWidth="1"/>
    <col min="2818" max="2818" width="23.7142857142857" customWidth="1"/>
    <col min="2819" max="2819" width="18.5714285714286" customWidth="1"/>
    <col min="2820" max="2820" width="18.7142857142857" customWidth="1"/>
    <col min="2821" max="2821" width="18.2857142857143" customWidth="1"/>
    <col min="2822" max="2822" width="18.7142857142857" customWidth="1"/>
    <col min="2823" max="2823" width="18.5714285714286" customWidth="1"/>
    <col min="2824" max="2825" width="18.7142857142857" customWidth="1"/>
    <col min="3073" max="3073" width="4.14285714285714" customWidth="1"/>
    <col min="3074" max="3074" width="23.7142857142857" customWidth="1"/>
    <col min="3075" max="3075" width="18.5714285714286" customWidth="1"/>
    <col min="3076" max="3076" width="18.7142857142857" customWidth="1"/>
    <col min="3077" max="3077" width="18.2857142857143" customWidth="1"/>
    <col min="3078" max="3078" width="18.7142857142857" customWidth="1"/>
    <col min="3079" max="3079" width="18.5714285714286" customWidth="1"/>
    <col min="3080" max="3081" width="18.7142857142857" customWidth="1"/>
    <col min="3329" max="3329" width="4.14285714285714" customWidth="1"/>
    <col min="3330" max="3330" width="23.7142857142857" customWidth="1"/>
    <col min="3331" max="3331" width="18.5714285714286" customWidth="1"/>
    <col min="3332" max="3332" width="18.7142857142857" customWidth="1"/>
    <col min="3333" max="3333" width="18.2857142857143" customWidth="1"/>
    <col min="3334" max="3334" width="18.7142857142857" customWidth="1"/>
    <col min="3335" max="3335" width="18.5714285714286" customWidth="1"/>
    <col min="3336" max="3337" width="18.7142857142857" customWidth="1"/>
    <col min="3585" max="3585" width="4.14285714285714" customWidth="1"/>
    <col min="3586" max="3586" width="23.7142857142857" customWidth="1"/>
    <col min="3587" max="3587" width="18.5714285714286" customWidth="1"/>
    <col min="3588" max="3588" width="18.7142857142857" customWidth="1"/>
    <col min="3589" max="3589" width="18.2857142857143" customWidth="1"/>
    <col min="3590" max="3590" width="18.7142857142857" customWidth="1"/>
    <col min="3591" max="3591" width="18.5714285714286" customWidth="1"/>
    <col min="3592" max="3593" width="18.7142857142857" customWidth="1"/>
    <col min="3841" max="3841" width="4.14285714285714" customWidth="1"/>
    <col min="3842" max="3842" width="23.7142857142857" customWidth="1"/>
    <col min="3843" max="3843" width="18.5714285714286" customWidth="1"/>
    <col min="3844" max="3844" width="18.7142857142857" customWidth="1"/>
    <col min="3845" max="3845" width="18.2857142857143" customWidth="1"/>
    <col min="3846" max="3846" width="18.7142857142857" customWidth="1"/>
    <col min="3847" max="3847" width="18.5714285714286" customWidth="1"/>
    <col min="3848" max="3849" width="18.7142857142857" customWidth="1"/>
    <col min="4097" max="4097" width="4.14285714285714" customWidth="1"/>
    <col min="4098" max="4098" width="23.7142857142857" customWidth="1"/>
    <col min="4099" max="4099" width="18.5714285714286" customWidth="1"/>
    <col min="4100" max="4100" width="18.7142857142857" customWidth="1"/>
    <col min="4101" max="4101" width="18.2857142857143" customWidth="1"/>
    <col min="4102" max="4102" width="18.7142857142857" customWidth="1"/>
    <col min="4103" max="4103" width="18.5714285714286" customWidth="1"/>
    <col min="4104" max="4105" width="18.7142857142857" customWidth="1"/>
    <col min="4353" max="4353" width="4.14285714285714" customWidth="1"/>
    <col min="4354" max="4354" width="23.7142857142857" customWidth="1"/>
    <col min="4355" max="4355" width="18.5714285714286" customWidth="1"/>
    <col min="4356" max="4356" width="18.7142857142857" customWidth="1"/>
    <col min="4357" max="4357" width="18.2857142857143" customWidth="1"/>
    <col min="4358" max="4358" width="18.7142857142857" customWidth="1"/>
    <col min="4359" max="4359" width="18.5714285714286" customWidth="1"/>
    <col min="4360" max="4361" width="18.7142857142857" customWidth="1"/>
    <col min="4609" max="4609" width="4.14285714285714" customWidth="1"/>
    <col min="4610" max="4610" width="23.7142857142857" customWidth="1"/>
    <col min="4611" max="4611" width="18.5714285714286" customWidth="1"/>
    <col min="4612" max="4612" width="18.7142857142857" customWidth="1"/>
    <col min="4613" max="4613" width="18.2857142857143" customWidth="1"/>
    <col min="4614" max="4614" width="18.7142857142857" customWidth="1"/>
    <col min="4615" max="4615" width="18.5714285714286" customWidth="1"/>
    <col min="4616" max="4617" width="18.7142857142857" customWidth="1"/>
    <col min="4865" max="4865" width="4.14285714285714" customWidth="1"/>
    <col min="4866" max="4866" width="23.7142857142857" customWidth="1"/>
    <col min="4867" max="4867" width="18.5714285714286" customWidth="1"/>
    <col min="4868" max="4868" width="18.7142857142857" customWidth="1"/>
    <col min="4869" max="4869" width="18.2857142857143" customWidth="1"/>
    <col min="4870" max="4870" width="18.7142857142857" customWidth="1"/>
    <col min="4871" max="4871" width="18.5714285714286" customWidth="1"/>
    <col min="4872" max="4873" width="18.7142857142857" customWidth="1"/>
    <col min="5121" max="5121" width="4.14285714285714" customWidth="1"/>
    <col min="5122" max="5122" width="23.7142857142857" customWidth="1"/>
    <col min="5123" max="5123" width="18.5714285714286" customWidth="1"/>
    <col min="5124" max="5124" width="18.7142857142857" customWidth="1"/>
    <col min="5125" max="5125" width="18.2857142857143" customWidth="1"/>
    <col min="5126" max="5126" width="18.7142857142857" customWidth="1"/>
    <col min="5127" max="5127" width="18.5714285714286" customWidth="1"/>
    <col min="5128" max="5129" width="18.7142857142857" customWidth="1"/>
    <col min="5377" max="5377" width="4.14285714285714" customWidth="1"/>
    <col min="5378" max="5378" width="23.7142857142857" customWidth="1"/>
    <col min="5379" max="5379" width="18.5714285714286" customWidth="1"/>
    <col min="5380" max="5380" width="18.7142857142857" customWidth="1"/>
    <col min="5381" max="5381" width="18.2857142857143" customWidth="1"/>
    <col min="5382" max="5382" width="18.7142857142857" customWidth="1"/>
    <col min="5383" max="5383" width="18.5714285714286" customWidth="1"/>
    <col min="5384" max="5385" width="18.7142857142857" customWidth="1"/>
    <col min="5633" max="5633" width="4.14285714285714" customWidth="1"/>
    <col min="5634" max="5634" width="23.7142857142857" customWidth="1"/>
    <col min="5635" max="5635" width="18.5714285714286" customWidth="1"/>
    <col min="5636" max="5636" width="18.7142857142857" customWidth="1"/>
    <col min="5637" max="5637" width="18.2857142857143" customWidth="1"/>
    <col min="5638" max="5638" width="18.7142857142857" customWidth="1"/>
    <col min="5639" max="5639" width="18.5714285714286" customWidth="1"/>
    <col min="5640" max="5641" width="18.7142857142857" customWidth="1"/>
    <col min="5889" max="5889" width="4.14285714285714" customWidth="1"/>
    <col min="5890" max="5890" width="23.7142857142857" customWidth="1"/>
    <col min="5891" max="5891" width="18.5714285714286" customWidth="1"/>
    <col min="5892" max="5892" width="18.7142857142857" customWidth="1"/>
    <col min="5893" max="5893" width="18.2857142857143" customWidth="1"/>
    <col min="5894" max="5894" width="18.7142857142857" customWidth="1"/>
    <col min="5895" max="5895" width="18.5714285714286" customWidth="1"/>
    <col min="5896" max="5897" width="18.7142857142857" customWidth="1"/>
    <col min="6145" max="6145" width="4.14285714285714" customWidth="1"/>
    <col min="6146" max="6146" width="23.7142857142857" customWidth="1"/>
    <col min="6147" max="6147" width="18.5714285714286" customWidth="1"/>
    <col min="6148" max="6148" width="18.7142857142857" customWidth="1"/>
    <col min="6149" max="6149" width="18.2857142857143" customWidth="1"/>
    <col min="6150" max="6150" width="18.7142857142857" customWidth="1"/>
    <col min="6151" max="6151" width="18.5714285714286" customWidth="1"/>
    <col min="6152" max="6153" width="18.7142857142857" customWidth="1"/>
    <col min="6401" max="6401" width="4.14285714285714" customWidth="1"/>
    <col min="6402" max="6402" width="23.7142857142857" customWidth="1"/>
    <col min="6403" max="6403" width="18.5714285714286" customWidth="1"/>
    <col min="6404" max="6404" width="18.7142857142857" customWidth="1"/>
    <col min="6405" max="6405" width="18.2857142857143" customWidth="1"/>
    <col min="6406" max="6406" width="18.7142857142857" customWidth="1"/>
    <col min="6407" max="6407" width="18.5714285714286" customWidth="1"/>
    <col min="6408" max="6409" width="18.7142857142857" customWidth="1"/>
    <col min="6657" max="6657" width="4.14285714285714" customWidth="1"/>
    <col min="6658" max="6658" width="23.7142857142857" customWidth="1"/>
    <col min="6659" max="6659" width="18.5714285714286" customWidth="1"/>
    <col min="6660" max="6660" width="18.7142857142857" customWidth="1"/>
    <col min="6661" max="6661" width="18.2857142857143" customWidth="1"/>
    <col min="6662" max="6662" width="18.7142857142857" customWidth="1"/>
    <col min="6663" max="6663" width="18.5714285714286" customWidth="1"/>
    <col min="6664" max="6665" width="18.7142857142857" customWidth="1"/>
    <col min="6913" max="6913" width="4.14285714285714" customWidth="1"/>
    <col min="6914" max="6914" width="23.7142857142857" customWidth="1"/>
    <col min="6915" max="6915" width="18.5714285714286" customWidth="1"/>
    <col min="6916" max="6916" width="18.7142857142857" customWidth="1"/>
    <col min="6917" max="6917" width="18.2857142857143" customWidth="1"/>
    <col min="6918" max="6918" width="18.7142857142857" customWidth="1"/>
    <col min="6919" max="6919" width="18.5714285714286" customWidth="1"/>
    <col min="6920" max="6921" width="18.7142857142857" customWidth="1"/>
    <col min="7169" max="7169" width="4.14285714285714" customWidth="1"/>
    <col min="7170" max="7170" width="23.7142857142857" customWidth="1"/>
    <col min="7171" max="7171" width="18.5714285714286" customWidth="1"/>
    <col min="7172" max="7172" width="18.7142857142857" customWidth="1"/>
    <col min="7173" max="7173" width="18.2857142857143" customWidth="1"/>
    <col min="7174" max="7174" width="18.7142857142857" customWidth="1"/>
    <col min="7175" max="7175" width="18.5714285714286" customWidth="1"/>
    <col min="7176" max="7177" width="18.7142857142857" customWidth="1"/>
    <col min="7425" max="7425" width="4.14285714285714" customWidth="1"/>
    <col min="7426" max="7426" width="23.7142857142857" customWidth="1"/>
    <col min="7427" max="7427" width="18.5714285714286" customWidth="1"/>
    <col min="7428" max="7428" width="18.7142857142857" customWidth="1"/>
    <col min="7429" max="7429" width="18.2857142857143" customWidth="1"/>
    <col min="7430" max="7430" width="18.7142857142857" customWidth="1"/>
    <col min="7431" max="7431" width="18.5714285714286" customWidth="1"/>
    <col min="7432" max="7433" width="18.7142857142857" customWidth="1"/>
    <col min="7681" max="7681" width="4.14285714285714" customWidth="1"/>
    <col min="7682" max="7682" width="23.7142857142857" customWidth="1"/>
    <col min="7683" max="7683" width="18.5714285714286" customWidth="1"/>
    <col min="7684" max="7684" width="18.7142857142857" customWidth="1"/>
    <col min="7685" max="7685" width="18.2857142857143" customWidth="1"/>
    <col min="7686" max="7686" width="18.7142857142857" customWidth="1"/>
    <col min="7687" max="7687" width="18.5714285714286" customWidth="1"/>
    <col min="7688" max="7689" width="18.7142857142857" customWidth="1"/>
    <col min="7937" max="7937" width="4.14285714285714" customWidth="1"/>
    <col min="7938" max="7938" width="23.7142857142857" customWidth="1"/>
    <col min="7939" max="7939" width="18.5714285714286" customWidth="1"/>
    <col min="7940" max="7940" width="18.7142857142857" customWidth="1"/>
    <col min="7941" max="7941" width="18.2857142857143" customWidth="1"/>
    <col min="7942" max="7942" width="18.7142857142857" customWidth="1"/>
    <col min="7943" max="7943" width="18.5714285714286" customWidth="1"/>
    <col min="7944" max="7945" width="18.7142857142857" customWidth="1"/>
    <col min="8193" max="8193" width="4.14285714285714" customWidth="1"/>
    <col min="8194" max="8194" width="23.7142857142857" customWidth="1"/>
    <col min="8195" max="8195" width="18.5714285714286" customWidth="1"/>
    <col min="8196" max="8196" width="18.7142857142857" customWidth="1"/>
    <col min="8197" max="8197" width="18.2857142857143" customWidth="1"/>
    <col min="8198" max="8198" width="18.7142857142857" customWidth="1"/>
    <col min="8199" max="8199" width="18.5714285714286" customWidth="1"/>
    <col min="8200" max="8201" width="18.7142857142857" customWidth="1"/>
    <col min="8449" max="8449" width="4.14285714285714" customWidth="1"/>
    <col min="8450" max="8450" width="23.7142857142857" customWidth="1"/>
    <col min="8451" max="8451" width="18.5714285714286" customWidth="1"/>
    <col min="8452" max="8452" width="18.7142857142857" customWidth="1"/>
    <col min="8453" max="8453" width="18.2857142857143" customWidth="1"/>
    <col min="8454" max="8454" width="18.7142857142857" customWidth="1"/>
    <col min="8455" max="8455" width="18.5714285714286" customWidth="1"/>
    <col min="8456" max="8457" width="18.7142857142857" customWidth="1"/>
    <col min="8705" max="8705" width="4.14285714285714" customWidth="1"/>
    <col min="8706" max="8706" width="23.7142857142857" customWidth="1"/>
    <col min="8707" max="8707" width="18.5714285714286" customWidth="1"/>
    <col min="8708" max="8708" width="18.7142857142857" customWidth="1"/>
    <col min="8709" max="8709" width="18.2857142857143" customWidth="1"/>
    <col min="8710" max="8710" width="18.7142857142857" customWidth="1"/>
    <col min="8711" max="8711" width="18.5714285714286" customWidth="1"/>
    <col min="8712" max="8713" width="18.7142857142857" customWidth="1"/>
    <col min="8961" max="8961" width="4.14285714285714" customWidth="1"/>
    <col min="8962" max="8962" width="23.7142857142857" customWidth="1"/>
    <col min="8963" max="8963" width="18.5714285714286" customWidth="1"/>
    <col min="8964" max="8964" width="18.7142857142857" customWidth="1"/>
    <col min="8965" max="8965" width="18.2857142857143" customWidth="1"/>
    <col min="8966" max="8966" width="18.7142857142857" customWidth="1"/>
    <col min="8967" max="8967" width="18.5714285714286" customWidth="1"/>
    <col min="8968" max="8969" width="18.7142857142857" customWidth="1"/>
    <col min="9217" max="9217" width="4.14285714285714" customWidth="1"/>
    <col min="9218" max="9218" width="23.7142857142857" customWidth="1"/>
    <col min="9219" max="9219" width="18.5714285714286" customWidth="1"/>
    <col min="9220" max="9220" width="18.7142857142857" customWidth="1"/>
    <col min="9221" max="9221" width="18.2857142857143" customWidth="1"/>
    <col min="9222" max="9222" width="18.7142857142857" customWidth="1"/>
    <col min="9223" max="9223" width="18.5714285714286" customWidth="1"/>
    <col min="9224" max="9225" width="18.7142857142857" customWidth="1"/>
    <col min="9473" max="9473" width="4.14285714285714" customWidth="1"/>
    <col min="9474" max="9474" width="23.7142857142857" customWidth="1"/>
    <col min="9475" max="9475" width="18.5714285714286" customWidth="1"/>
    <col min="9476" max="9476" width="18.7142857142857" customWidth="1"/>
    <col min="9477" max="9477" width="18.2857142857143" customWidth="1"/>
    <col min="9478" max="9478" width="18.7142857142857" customWidth="1"/>
    <col min="9479" max="9479" width="18.5714285714286" customWidth="1"/>
    <col min="9480" max="9481" width="18.7142857142857" customWidth="1"/>
    <col min="9729" max="9729" width="4.14285714285714" customWidth="1"/>
    <col min="9730" max="9730" width="23.7142857142857" customWidth="1"/>
    <col min="9731" max="9731" width="18.5714285714286" customWidth="1"/>
    <col min="9732" max="9732" width="18.7142857142857" customWidth="1"/>
    <col min="9733" max="9733" width="18.2857142857143" customWidth="1"/>
    <col min="9734" max="9734" width="18.7142857142857" customWidth="1"/>
    <col min="9735" max="9735" width="18.5714285714286" customWidth="1"/>
    <col min="9736" max="9737" width="18.7142857142857" customWidth="1"/>
    <col min="9985" max="9985" width="4.14285714285714" customWidth="1"/>
    <col min="9986" max="9986" width="23.7142857142857" customWidth="1"/>
    <col min="9987" max="9987" width="18.5714285714286" customWidth="1"/>
    <col min="9988" max="9988" width="18.7142857142857" customWidth="1"/>
    <col min="9989" max="9989" width="18.2857142857143" customWidth="1"/>
    <col min="9990" max="9990" width="18.7142857142857" customWidth="1"/>
    <col min="9991" max="9991" width="18.5714285714286" customWidth="1"/>
    <col min="9992" max="9993" width="18.7142857142857" customWidth="1"/>
    <col min="10241" max="10241" width="4.14285714285714" customWidth="1"/>
    <col min="10242" max="10242" width="23.7142857142857" customWidth="1"/>
    <col min="10243" max="10243" width="18.5714285714286" customWidth="1"/>
    <col min="10244" max="10244" width="18.7142857142857" customWidth="1"/>
    <col min="10245" max="10245" width="18.2857142857143" customWidth="1"/>
    <col min="10246" max="10246" width="18.7142857142857" customWidth="1"/>
    <col min="10247" max="10247" width="18.5714285714286" customWidth="1"/>
    <col min="10248" max="10249" width="18.7142857142857" customWidth="1"/>
    <col min="10497" max="10497" width="4.14285714285714" customWidth="1"/>
    <col min="10498" max="10498" width="23.7142857142857" customWidth="1"/>
    <col min="10499" max="10499" width="18.5714285714286" customWidth="1"/>
    <col min="10500" max="10500" width="18.7142857142857" customWidth="1"/>
    <col min="10501" max="10501" width="18.2857142857143" customWidth="1"/>
    <col min="10502" max="10502" width="18.7142857142857" customWidth="1"/>
    <col min="10503" max="10503" width="18.5714285714286" customWidth="1"/>
    <col min="10504" max="10505" width="18.7142857142857" customWidth="1"/>
    <col min="10753" max="10753" width="4.14285714285714" customWidth="1"/>
    <col min="10754" max="10754" width="23.7142857142857" customWidth="1"/>
    <col min="10755" max="10755" width="18.5714285714286" customWidth="1"/>
    <col min="10756" max="10756" width="18.7142857142857" customWidth="1"/>
    <col min="10757" max="10757" width="18.2857142857143" customWidth="1"/>
    <col min="10758" max="10758" width="18.7142857142857" customWidth="1"/>
    <col min="10759" max="10759" width="18.5714285714286" customWidth="1"/>
    <col min="10760" max="10761" width="18.7142857142857" customWidth="1"/>
    <col min="11009" max="11009" width="4.14285714285714" customWidth="1"/>
    <col min="11010" max="11010" width="23.7142857142857" customWidth="1"/>
    <col min="11011" max="11011" width="18.5714285714286" customWidth="1"/>
    <col min="11012" max="11012" width="18.7142857142857" customWidth="1"/>
    <col min="11013" max="11013" width="18.2857142857143" customWidth="1"/>
    <col min="11014" max="11014" width="18.7142857142857" customWidth="1"/>
    <col min="11015" max="11015" width="18.5714285714286" customWidth="1"/>
    <col min="11016" max="11017" width="18.7142857142857" customWidth="1"/>
    <col min="11265" max="11265" width="4.14285714285714" customWidth="1"/>
    <col min="11266" max="11266" width="23.7142857142857" customWidth="1"/>
    <col min="11267" max="11267" width="18.5714285714286" customWidth="1"/>
    <col min="11268" max="11268" width="18.7142857142857" customWidth="1"/>
    <col min="11269" max="11269" width="18.2857142857143" customWidth="1"/>
    <col min="11270" max="11270" width="18.7142857142857" customWidth="1"/>
    <col min="11271" max="11271" width="18.5714285714286" customWidth="1"/>
    <col min="11272" max="11273" width="18.7142857142857" customWidth="1"/>
    <col min="11521" max="11521" width="4.14285714285714" customWidth="1"/>
    <col min="11522" max="11522" width="23.7142857142857" customWidth="1"/>
    <col min="11523" max="11523" width="18.5714285714286" customWidth="1"/>
    <col min="11524" max="11524" width="18.7142857142857" customWidth="1"/>
    <col min="11525" max="11525" width="18.2857142857143" customWidth="1"/>
    <col min="11526" max="11526" width="18.7142857142857" customWidth="1"/>
    <col min="11527" max="11527" width="18.5714285714286" customWidth="1"/>
    <col min="11528" max="11529" width="18.7142857142857" customWidth="1"/>
    <col min="11777" max="11777" width="4.14285714285714" customWidth="1"/>
    <col min="11778" max="11778" width="23.7142857142857" customWidth="1"/>
    <col min="11779" max="11779" width="18.5714285714286" customWidth="1"/>
    <col min="11780" max="11780" width="18.7142857142857" customWidth="1"/>
    <col min="11781" max="11781" width="18.2857142857143" customWidth="1"/>
    <col min="11782" max="11782" width="18.7142857142857" customWidth="1"/>
    <col min="11783" max="11783" width="18.5714285714286" customWidth="1"/>
    <col min="11784" max="11785" width="18.7142857142857" customWidth="1"/>
    <col min="12033" max="12033" width="4.14285714285714" customWidth="1"/>
    <col min="12034" max="12034" width="23.7142857142857" customWidth="1"/>
    <col min="12035" max="12035" width="18.5714285714286" customWidth="1"/>
    <col min="12036" max="12036" width="18.7142857142857" customWidth="1"/>
    <col min="12037" max="12037" width="18.2857142857143" customWidth="1"/>
    <col min="12038" max="12038" width="18.7142857142857" customWidth="1"/>
    <col min="12039" max="12039" width="18.5714285714286" customWidth="1"/>
    <col min="12040" max="12041" width="18.7142857142857" customWidth="1"/>
    <col min="12289" max="12289" width="4.14285714285714" customWidth="1"/>
    <col min="12290" max="12290" width="23.7142857142857" customWidth="1"/>
    <col min="12291" max="12291" width="18.5714285714286" customWidth="1"/>
    <col min="12292" max="12292" width="18.7142857142857" customWidth="1"/>
    <col min="12293" max="12293" width="18.2857142857143" customWidth="1"/>
    <col min="12294" max="12294" width="18.7142857142857" customWidth="1"/>
    <col min="12295" max="12295" width="18.5714285714286" customWidth="1"/>
    <col min="12296" max="12297" width="18.7142857142857" customWidth="1"/>
    <col min="12545" max="12545" width="4.14285714285714" customWidth="1"/>
    <col min="12546" max="12546" width="23.7142857142857" customWidth="1"/>
    <col min="12547" max="12547" width="18.5714285714286" customWidth="1"/>
    <col min="12548" max="12548" width="18.7142857142857" customWidth="1"/>
    <col min="12549" max="12549" width="18.2857142857143" customWidth="1"/>
    <col min="12550" max="12550" width="18.7142857142857" customWidth="1"/>
    <col min="12551" max="12551" width="18.5714285714286" customWidth="1"/>
    <col min="12552" max="12553" width="18.7142857142857" customWidth="1"/>
    <col min="12801" max="12801" width="4.14285714285714" customWidth="1"/>
    <col min="12802" max="12802" width="23.7142857142857" customWidth="1"/>
    <col min="12803" max="12803" width="18.5714285714286" customWidth="1"/>
    <col min="12804" max="12804" width="18.7142857142857" customWidth="1"/>
    <col min="12805" max="12805" width="18.2857142857143" customWidth="1"/>
    <col min="12806" max="12806" width="18.7142857142857" customWidth="1"/>
    <col min="12807" max="12807" width="18.5714285714286" customWidth="1"/>
    <col min="12808" max="12809" width="18.7142857142857" customWidth="1"/>
    <col min="13057" max="13057" width="4.14285714285714" customWidth="1"/>
    <col min="13058" max="13058" width="23.7142857142857" customWidth="1"/>
    <col min="13059" max="13059" width="18.5714285714286" customWidth="1"/>
    <col min="13060" max="13060" width="18.7142857142857" customWidth="1"/>
    <col min="13061" max="13061" width="18.2857142857143" customWidth="1"/>
    <col min="13062" max="13062" width="18.7142857142857" customWidth="1"/>
    <col min="13063" max="13063" width="18.5714285714286" customWidth="1"/>
    <col min="13064" max="13065" width="18.7142857142857" customWidth="1"/>
    <col min="13313" max="13313" width="4.14285714285714" customWidth="1"/>
    <col min="13314" max="13314" width="23.7142857142857" customWidth="1"/>
    <col min="13315" max="13315" width="18.5714285714286" customWidth="1"/>
    <col min="13316" max="13316" width="18.7142857142857" customWidth="1"/>
    <col min="13317" max="13317" width="18.2857142857143" customWidth="1"/>
    <col min="13318" max="13318" width="18.7142857142857" customWidth="1"/>
    <col min="13319" max="13319" width="18.5714285714286" customWidth="1"/>
    <col min="13320" max="13321" width="18.7142857142857" customWidth="1"/>
    <col min="13569" max="13569" width="4.14285714285714" customWidth="1"/>
    <col min="13570" max="13570" width="23.7142857142857" customWidth="1"/>
    <col min="13571" max="13571" width="18.5714285714286" customWidth="1"/>
    <col min="13572" max="13572" width="18.7142857142857" customWidth="1"/>
    <col min="13573" max="13573" width="18.2857142857143" customWidth="1"/>
    <col min="13574" max="13574" width="18.7142857142857" customWidth="1"/>
    <col min="13575" max="13575" width="18.5714285714286" customWidth="1"/>
    <col min="13576" max="13577" width="18.7142857142857" customWidth="1"/>
    <col min="13825" max="13825" width="4.14285714285714" customWidth="1"/>
    <col min="13826" max="13826" width="23.7142857142857" customWidth="1"/>
    <col min="13827" max="13827" width="18.5714285714286" customWidth="1"/>
    <col min="13828" max="13828" width="18.7142857142857" customWidth="1"/>
    <col min="13829" max="13829" width="18.2857142857143" customWidth="1"/>
    <col min="13830" max="13830" width="18.7142857142857" customWidth="1"/>
    <col min="13831" max="13831" width="18.5714285714286" customWidth="1"/>
    <col min="13832" max="13833" width="18.7142857142857" customWidth="1"/>
    <col min="14081" max="14081" width="4.14285714285714" customWidth="1"/>
    <col min="14082" max="14082" width="23.7142857142857" customWidth="1"/>
    <col min="14083" max="14083" width="18.5714285714286" customWidth="1"/>
    <col min="14084" max="14084" width="18.7142857142857" customWidth="1"/>
    <col min="14085" max="14085" width="18.2857142857143" customWidth="1"/>
    <col min="14086" max="14086" width="18.7142857142857" customWidth="1"/>
    <col min="14087" max="14087" width="18.5714285714286" customWidth="1"/>
    <col min="14088" max="14089" width="18.7142857142857" customWidth="1"/>
    <col min="14337" max="14337" width="4.14285714285714" customWidth="1"/>
    <col min="14338" max="14338" width="23.7142857142857" customWidth="1"/>
    <col min="14339" max="14339" width="18.5714285714286" customWidth="1"/>
    <col min="14340" max="14340" width="18.7142857142857" customWidth="1"/>
    <col min="14341" max="14341" width="18.2857142857143" customWidth="1"/>
    <col min="14342" max="14342" width="18.7142857142857" customWidth="1"/>
    <col min="14343" max="14343" width="18.5714285714286" customWidth="1"/>
    <col min="14344" max="14345" width="18.7142857142857" customWidth="1"/>
    <col min="14593" max="14593" width="4.14285714285714" customWidth="1"/>
    <col min="14594" max="14594" width="23.7142857142857" customWidth="1"/>
    <col min="14595" max="14595" width="18.5714285714286" customWidth="1"/>
    <col min="14596" max="14596" width="18.7142857142857" customWidth="1"/>
    <col min="14597" max="14597" width="18.2857142857143" customWidth="1"/>
    <col min="14598" max="14598" width="18.7142857142857" customWidth="1"/>
    <col min="14599" max="14599" width="18.5714285714286" customWidth="1"/>
    <col min="14600" max="14601" width="18.7142857142857" customWidth="1"/>
    <col min="14849" max="14849" width="4.14285714285714" customWidth="1"/>
    <col min="14850" max="14850" width="23.7142857142857" customWidth="1"/>
    <col min="14851" max="14851" width="18.5714285714286" customWidth="1"/>
    <col min="14852" max="14852" width="18.7142857142857" customWidth="1"/>
    <col min="14853" max="14853" width="18.2857142857143" customWidth="1"/>
    <col min="14854" max="14854" width="18.7142857142857" customWidth="1"/>
    <col min="14855" max="14855" width="18.5714285714286" customWidth="1"/>
    <col min="14856" max="14857" width="18.7142857142857" customWidth="1"/>
    <col min="15105" max="15105" width="4.14285714285714" customWidth="1"/>
    <col min="15106" max="15106" width="23.7142857142857" customWidth="1"/>
    <col min="15107" max="15107" width="18.5714285714286" customWidth="1"/>
    <col min="15108" max="15108" width="18.7142857142857" customWidth="1"/>
    <col min="15109" max="15109" width="18.2857142857143" customWidth="1"/>
    <col min="15110" max="15110" width="18.7142857142857" customWidth="1"/>
    <col min="15111" max="15111" width="18.5714285714286" customWidth="1"/>
    <col min="15112" max="15113" width="18.7142857142857" customWidth="1"/>
    <col min="15361" max="15361" width="4.14285714285714" customWidth="1"/>
    <col min="15362" max="15362" width="23.7142857142857" customWidth="1"/>
    <col min="15363" max="15363" width="18.5714285714286" customWidth="1"/>
    <col min="15364" max="15364" width="18.7142857142857" customWidth="1"/>
    <col min="15365" max="15365" width="18.2857142857143" customWidth="1"/>
    <col min="15366" max="15366" width="18.7142857142857" customWidth="1"/>
    <col min="15367" max="15367" width="18.5714285714286" customWidth="1"/>
    <col min="15368" max="15369" width="18.7142857142857" customWidth="1"/>
    <col min="15617" max="15617" width="4.14285714285714" customWidth="1"/>
    <col min="15618" max="15618" width="23.7142857142857" customWidth="1"/>
    <col min="15619" max="15619" width="18.5714285714286" customWidth="1"/>
    <col min="15620" max="15620" width="18.7142857142857" customWidth="1"/>
    <col min="15621" max="15621" width="18.2857142857143" customWidth="1"/>
    <col min="15622" max="15622" width="18.7142857142857" customWidth="1"/>
    <col min="15623" max="15623" width="18.5714285714286" customWidth="1"/>
    <col min="15624" max="15625" width="18.7142857142857" customWidth="1"/>
    <col min="15873" max="15873" width="4.14285714285714" customWidth="1"/>
    <col min="15874" max="15874" width="23.7142857142857" customWidth="1"/>
    <col min="15875" max="15875" width="18.5714285714286" customWidth="1"/>
    <col min="15876" max="15876" width="18.7142857142857" customWidth="1"/>
    <col min="15877" max="15877" width="18.2857142857143" customWidth="1"/>
    <col min="15878" max="15878" width="18.7142857142857" customWidth="1"/>
    <col min="15879" max="15879" width="18.5714285714286" customWidth="1"/>
    <col min="15880" max="15881" width="18.7142857142857" customWidth="1"/>
    <col min="16129" max="16129" width="4.14285714285714" customWidth="1"/>
    <col min="16130" max="16130" width="23.7142857142857" customWidth="1"/>
    <col min="16131" max="16131" width="18.5714285714286" customWidth="1"/>
    <col min="16132" max="16132" width="18.7142857142857" customWidth="1"/>
    <col min="16133" max="16133" width="18.2857142857143" customWidth="1"/>
    <col min="16134" max="16134" width="18.7142857142857" customWidth="1"/>
    <col min="16135" max="16135" width="18.5714285714286" customWidth="1"/>
    <col min="16136" max="16137" width="18.7142857142857" customWidth="1"/>
  </cols>
  <sheetData>
    <row r="1" ht="18.75" spans="2:7">
      <c r="B1" s="1" t="s">
        <v>738</v>
      </c>
      <c r="C1" s="2"/>
      <c r="D1" s="2"/>
      <c r="E1" s="2"/>
      <c r="F1" s="2"/>
      <c r="G1" s="2"/>
    </row>
    <row r="2" ht="19.5" spans="2:9">
      <c r="B2" s="3" t="s">
        <v>739</v>
      </c>
      <c r="C2" s="3"/>
      <c r="D2" s="3"/>
      <c r="E2" s="3"/>
      <c r="F2" s="3"/>
      <c r="G2" s="3"/>
      <c r="H2" s="3"/>
      <c r="I2" t="s">
        <v>740</v>
      </c>
    </row>
    <row r="3" ht="15.75" spans="1:9">
      <c r="A3" s="4"/>
      <c r="B3" s="5"/>
      <c r="C3" s="6" t="s">
        <v>741</v>
      </c>
      <c r="D3" s="7" t="s">
        <v>742</v>
      </c>
      <c r="E3" s="7"/>
      <c r="F3" s="7" t="s">
        <v>743</v>
      </c>
      <c r="G3" s="8" t="s">
        <v>744</v>
      </c>
      <c r="H3" s="8"/>
      <c r="I3" s="8"/>
    </row>
    <row r="4" ht="45.75" spans="1:9">
      <c r="A4" s="9" t="s">
        <v>745</v>
      </c>
      <c r="B4" s="9" t="s">
        <v>746</v>
      </c>
      <c r="C4" s="10" t="s">
        <v>747</v>
      </c>
      <c r="D4" s="11" t="s">
        <v>748</v>
      </c>
      <c r="E4" s="10" t="s">
        <v>749</v>
      </c>
      <c r="F4" s="11" t="s">
        <v>750</v>
      </c>
      <c r="G4" s="10" t="s">
        <v>11</v>
      </c>
      <c r="H4" s="10" t="s">
        <v>12</v>
      </c>
      <c r="I4" s="10" t="s">
        <v>13</v>
      </c>
    </row>
    <row r="5" ht="19.5" spans="1:9">
      <c r="A5" s="12" t="s">
        <v>471</v>
      </c>
      <c r="B5" s="13" t="s">
        <v>751</v>
      </c>
      <c r="C5" s="14">
        <v>5663.3</v>
      </c>
      <c r="D5" s="14">
        <v>5382.6</v>
      </c>
      <c r="E5" s="14">
        <v>5453.6</v>
      </c>
      <c r="F5" s="14">
        <v>5932.4</v>
      </c>
      <c r="G5" s="15">
        <v>9522.533</v>
      </c>
      <c r="H5" s="15">
        <v>8963.875</v>
      </c>
      <c r="I5" s="15">
        <v>6150.493</v>
      </c>
    </row>
    <row r="6" ht="18.75" spans="1:9">
      <c r="A6" s="16" t="s">
        <v>494</v>
      </c>
      <c r="B6" s="17" t="s">
        <v>752</v>
      </c>
      <c r="C6" s="18">
        <v>5941.1</v>
      </c>
      <c r="D6" s="18">
        <v>5382.6</v>
      </c>
      <c r="E6" s="18">
        <v>4884.1</v>
      </c>
      <c r="F6" s="18">
        <v>6354.9</v>
      </c>
      <c r="G6" s="15">
        <v>9522.533</v>
      </c>
      <c r="H6" s="15">
        <v>8963.875</v>
      </c>
      <c r="I6" s="15">
        <v>6150.493</v>
      </c>
    </row>
    <row r="7" ht="38.25" spans="1:9">
      <c r="A7" s="19" t="s">
        <v>507</v>
      </c>
      <c r="B7" s="20" t="s">
        <v>753</v>
      </c>
      <c r="C7" s="21">
        <f t="shared" ref="C7:I7" si="0">C5-C6</f>
        <v>-277.8</v>
      </c>
      <c r="D7" s="21">
        <f t="shared" si="0"/>
        <v>0</v>
      </c>
      <c r="E7" s="21">
        <f t="shared" si="0"/>
        <v>569.5</v>
      </c>
      <c r="F7" s="21">
        <f t="shared" si="0"/>
        <v>-422.5</v>
      </c>
      <c r="G7" s="22">
        <f t="shared" si="0"/>
        <v>0</v>
      </c>
      <c r="H7" s="22">
        <f t="shared" si="0"/>
        <v>0</v>
      </c>
      <c r="I7" s="22">
        <f t="shared" si="0"/>
        <v>0</v>
      </c>
    </row>
  </sheetData>
  <mergeCells count="3">
    <mergeCell ref="B2:H2"/>
    <mergeCell ref="D3:E3"/>
    <mergeCell ref="G3:I3"/>
  </mergeCells>
  <pageMargins left="0.7" right="0.7" top="0.75" bottom="0.75" header="0.3" footer="0.3"/>
  <pageSetup paperSize="9" scale="83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53"/>
  <sheetViews>
    <sheetView workbookViewId="0">
      <selection activeCell="E5" sqref="E5"/>
    </sheetView>
  </sheetViews>
  <sheetFormatPr defaultColWidth="9" defaultRowHeight="15" outlineLevelCol="5"/>
  <cols>
    <col min="1" max="1" width="51.5714285714286" customWidth="1"/>
    <col min="2" max="2" width="6.42857142857143" customWidth="1"/>
    <col min="3" max="3" width="5.42857142857143" customWidth="1"/>
    <col min="4" max="4" width="20.8571428571429" customWidth="1"/>
    <col min="5" max="5" width="19.4285714285714" customWidth="1"/>
    <col min="6" max="6" width="21.1428571428571" customWidth="1"/>
  </cols>
  <sheetData>
    <row r="1" spans="5:5">
      <c r="E1" t="s">
        <v>247</v>
      </c>
    </row>
    <row r="2" spans="5:6">
      <c r="E2" s="615" t="s">
        <v>1</v>
      </c>
      <c r="F2" s="615"/>
    </row>
    <row r="3" spans="5:5">
      <c r="E3" t="s">
        <v>248</v>
      </c>
    </row>
    <row r="4" spans="5:5">
      <c r="E4" t="s">
        <v>249</v>
      </c>
    </row>
    <row r="5" spans="5:5">
      <c r="E5" t="s">
        <v>250</v>
      </c>
    </row>
    <row r="8" s="69" customFormat="1" spans="1:6">
      <c r="A8" s="616" t="s">
        <v>251</v>
      </c>
      <c r="B8" s="616"/>
      <c r="C8" s="616"/>
      <c r="D8" s="616"/>
      <c r="E8" s="616"/>
      <c r="F8" s="616"/>
    </row>
    <row r="9" s="69" customFormat="1" spans="1:6">
      <c r="A9" s="616" t="s">
        <v>252</v>
      </c>
      <c r="B9" s="616"/>
      <c r="C9" s="616"/>
      <c r="D9" s="616"/>
      <c r="E9" s="616"/>
      <c r="F9" s="616"/>
    </row>
    <row r="10" s="69" customFormat="1" spans="1:6">
      <c r="A10" s="616" t="s">
        <v>253</v>
      </c>
      <c r="B10" s="616"/>
      <c r="C10" s="616"/>
      <c r="D10" s="616"/>
      <c r="E10" s="616"/>
      <c r="F10" s="616"/>
    </row>
    <row r="11" s="69" customFormat="1" spans="1:6">
      <c r="A11" s="616" t="s">
        <v>254</v>
      </c>
      <c r="B11" s="616"/>
      <c r="C11" s="616"/>
      <c r="D11" s="616"/>
      <c r="E11" s="616"/>
      <c r="F11" s="616"/>
    </row>
    <row r="12" ht="15.75" spans="6:6">
      <c r="F12" s="65" t="s">
        <v>8</v>
      </c>
    </row>
    <row r="13" ht="23.25" customHeight="1" spans="1:6">
      <c r="A13" s="617" t="s">
        <v>255</v>
      </c>
      <c r="B13" s="618" t="s">
        <v>256</v>
      </c>
      <c r="C13" s="618" t="s">
        <v>257</v>
      </c>
      <c r="D13" s="618" t="s">
        <v>258</v>
      </c>
      <c r="E13" s="617" t="s">
        <v>12</v>
      </c>
      <c r="F13" s="619" t="s">
        <v>13</v>
      </c>
    </row>
    <row r="14" ht="27" customHeight="1" spans="1:6">
      <c r="A14" s="620" t="s">
        <v>259</v>
      </c>
      <c r="B14" s="621">
        <v>1</v>
      </c>
      <c r="C14" s="622" t="s">
        <v>260</v>
      </c>
      <c r="D14" s="623">
        <f>SUM(D15+D16+D17+D18+D19+D20+D21)</f>
        <v>3315.7</v>
      </c>
      <c r="E14" s="623">
        <f t="shared" ref="E14:F14" si="0">SUM(E15+E16+E17+E18+E19+E20+E21)</f>
        <v>4107.36</v>
      </c>
      <c r="F14" s="624">
        <f t="shared" si="0"/>
        <v>3438.75</v>
      </c>
    </row>
    <row r="15" ht="48.75" customHeight="1" spans="1:6">
      <c r="A15" s="625" t="s">
        <v>261</v>
      </c>
      <c r="B15" s="626">
        <v>1</v>
      </c>
      <c r="C15" s="627">
        <v>2</v>
      </c>
      <c r="D15" s="628">
        <v>902.66</v>
      </c>
      <c r="E15" s="628">
        <v>904.66</v>
      </c>
      <c r="F15" s="629">
        <v>904.66</v>
      </c>
    </row>
    <row r="16" ht="75" customHeight="1" spans="1:6">
      <c r="A16" s="625" t="s">
        <v>262</v>
      </c>
      <c r="B16" s="626">
        <v>1</v>
      </c>
      <c r="C16" s="627">
        <v>3</v>
      </c>
      <c r="D16" s="628"/>
      <c r="E16" s="628"/>
      <c r="F16" s="629"/>
    </row>
    <row r="17" ht="75" customHeight="1" spans="1:6">
      <c r="A17" s="625" t="s">
        <v>263</v>
      </c>
      <c r="B17" s="626">
        <v>1</v>
      </c>
      <c r="C17" s="627">
        <v>4</v>
      </c>
      <c r="D17" s="628">
        <v>2307.46</v>
      </c>
      <c r="E17" s="628">
        <v>3159.72</v>
      </c>
      <c r="F17" s="629">
        <v>2528.09</v>
      </c>
    </row>
    <row r="18" ht="60.75" customHeight="1" spans="1:6">
      <c r="A18" s="625" t="s">
        <v>264</v>
      </c>
      <c r="B18" s="626">
        <v>1</v>
      </c>
      <c r="C18" s="627">
        <v>6</v>
      </c>
      <c r="D18" s="628">
        <v>14.6</v>
      </c>
      <c r="E18" s="628"/>
      <c r="F18" s="629"/>
    </row>
    <row r="19" ht="33.75" customHeight="1" spans="1:6">
      <c r="A19" s="625" t="s">
        <v>265</v>
      </c>
      <c r="B19" s="626">
        <v>1</v>
      </c>
      <c r="C19" s="627">
        <v>7</v>
      </c>
      <c r="D19" s="628"/>
      <c r="E19" s="628"/>
      <c r="F19" s="629"/>
    </row>
    <row r="20" ht="33" customHeight="1" spans="1:6">
      <c r="A20" s="625" t="s">
        <v>266</v>
      </c>
      <c r="B20" s="626">
        <v>1</v>
      </c>
      <c r="C20" s="627">
        <v>11</v>
      </c>
      <c r="D20" s="628">
        <v>53</v>
      </c>
      <c r="E20" s="628"/>
      <c r="F20" s="629"/>
    </row>
    <row r="21" ht="24" customHeight="1" spans="1:6">
      <c r="A21" s="625" t="s">
        <v>267</v>
      </c>
      <c r="B21" s="626">
        <v>1</v>
      </c>
      <c r="C21" s="627">
        <v>13</v>
      </c>
      <c r="D21" s="628">
        <v>37.98</v>
      </c>
      <c r="E21" s="628">
        <v>42.98</v>
      </c>
      <c r="F21" s="629">
        <v>6</v>
      </c>
    </row>
    <row r="22" ht="25.5" customHeight="1" spans="1:6">
      <c r="A22" s="630" t="s">
        <v>268</v>
      </c>
      <c r="B22" s="631">
        <v>2</v>
      </c>
      <c r="C22" s="632" t="s">
        <v>260</v>
      </c>
      <c r="D22" s="633">
        <f>D23</f>
        <v>104.8</v>
      </c>
      <c r="E22" s="633">
        <f t="shared" ref="E22:F22" si="1">E23</f>
        <v>108.3</v>
      </c>
      <c r="F22" s="634">
        <f t="shared" si="1"/>
        <v>112.1</v>
      </c>
    </row>
    <row r="23" ht="42.75" customHeight="1" spans="1:6">
      <c r="A23" s="625" t="s">
        <v>269</v>
      </c>
      <c r="B23" s="626">
        <v>2</v>
      </c>
      <c r="C23" s="627">
        <v>3</v>
      </c>
      <c r="D23" s="628">
        <v>104.8</v>
      </c>
      <c r="E23" s="628">
        <v>108.3</v>
      </c>
      <c r="F23" s="629">
        <v>112.1</v>
      </c>
    </row>
    <row r="24" ht="43.5" customHeight="1" spans="1:6">
      <c r="A24" s="630" t="s">
        <v>270</v>
      </c>
      <c r="B24" s="631">
        <v>3</v>
      </c>
      <c r="C24" s="632" t="s">
        <v>260</v>
      </c>
      <c r="D24" s="633">
        <f>D25+D26+D27</f>
        <v>0</v>
      </c>
      <c r="E24" s="633">
        <f t="shared" ref="E24:F24" si="2">E25+E26+E27</f>
        <v>0</v>
      </c>
      <c r="F24" s="634">
        <f t="shared" si="2"/>
        <v>0</v>
      </c>
    </row>
    <row r="25" ht="26.25" customHeight="1" spans="1:6">
      <c r="A25" s="625" t="s">
        <v>271</v>
      </c>
      <c r="B25" s="626">
        <v>3</v>
      </c>
      <c r="C25" s="627">
        <v>4</v>
      </c>
      <c r="D25" s="628"/>
      <c r="E25" s="628"/>
      <c r="F25" s="629"/>
    </row>
    <row r="26" ht="63.75" customHeight="1" spans="1:6">
      <c r="A26" s="625" t="s">
        <v>272</v>
      </c>
      <c r="B26" s="626">
        <v>3</v>
      </c>
      <c r="C26" s="627">
        <v>10</v>
      </c>
      <c r="D26" s="628"/>
      <c r="E26" s="628"/>
      <c r="F26" s="629"/>
    </row>
    <row r="27" ht="20.25" customHeight="1" spans="1:6">
      <c r="A27" s="625" t="s">
        <v>273</v>
      </c>
      <c r="B27" s="626">
        <v>3</v>
      </c>
      <c r="C27" s="627">
        <v>14</v>
      </c>
      <c r="D27" s="628"/>
      <c r="E27" s="628"/>
      <c r="F27" s="629"/>
    </row>
    <row r="28" ht="25.5" customHeight="1" spans="1:6">
      <c r="A28" s="630" t="s">
        <v>274</v>
      </c>
      <c r="B28" s="631">
        <v>4</v>
      </c>
      <c r="C28" s="632" t="s">
        <v>260</v>
      </c>
      <c r="D28" s="633">
        <f>D29+D30+D31</f>
        <v>3988.773</v>
      </c>
      <c r="E28" s="633">
        <f t="shared" ref="E28:F28" si="3">E29+E30+E31</f>
        <v>2923.575</v>
      </c>
      <c r="F28" s="634">
        <f t="shared" si="3"/>
        <v>822.393</v>
      </c>
    </row>
    <row r="29" ht="26.25" customHeight="1" spans="1:6">
      <c r="A29" s="625" t="s">
        <v>275</v>
      </c>
      <c r="B29" s="626">
        <v>4</v>
      </c>
      <c r="C29" s="627">
        <v>6</v>
      </c>
      <c r="D29" s="628"/>
      <c r="E29" s="628"/>
      <c r="F29" s="629"/>
    </row>
    <row r="30" ht="24.75" customHeight="1" spans="1:6">
      <c r="A30" s="625" t="s">
        <v>276</v>
      </c>
      <c r="B30" s="626">
        <v>4</v>
      </c>
      <c r="C30" s="627">
        <v>9</v>
      </c>
      <c r="D30" s="628">
        <v>3988.773</v>
      </c>
      <c r="E30" s="628">
        <v>2923.575</v>
      </c>
      <c r="F30" s="629">
        <v>470.293</v>
      </c>
    </row>
    <row r="31" ht="37.5" customHeight="1" spans="1:6">
      <c r="A31" s="625" t="s">
        <v>277</v>
      </c>
      <c r="B31" s="626">
        <v>4</v>
      </c>
      <c r="C31" s="627">
        <v>12</v>
      </c>
      <c r="D31" s="628"/>
      <c r="E31" s="628"/>
      <c r="F31" s="629">
        <v>352.1</v>
      </c>
    </row>
    <row r="32" ht="26.25" customHeight="1" spans="1:6">
      <c r="A32" s="630" t="s">
        <v>278</v>
      </c>
      <c r="B32" s="631">
        <v>5</v>
      </c>
      <c r="C32" s="632" t="s">
        <v>260</v>
      </c>
      <c r="D32" s="633">
        <f>D33+D34+D35</f>
        <v>555.01</v>
      </c>
      <c r="E32" s="633">
        <f t="shared" ref="E32:F32" si="4">E33+E34+E35</f>
        <v>248</v>
      </c>
      <c r="F32" s="634">
        <f t="shared" si="4"/>
        <v>131.03</v>
      </c>
    </row>
    <row r="33" ht="22.5" customHeight="1" spans="1:6">
      <c r="A33" s="625" t="s">
        <v>279</v>
      </c>
      <c r="B33" s="626">
        <v>5</v>
      </c>
      <c r="C33" s="627">
        <v>1</v>
      </c>
      <c r="D33" s="628"/>
      <c r="E33" s="628"/>
      <c r="F33" s="629"/>
    </row>
    <row r="34" ht="18.75" customHeight="1" spans="1:6">
      <c r="A34" s="625" t="s">
        <v>280</v>
      </c>
      <c r="B34" s="626">
        <v>5</v>
      </c>
      <c r="C34" s="627">
        <v>2</v>
      </c>
      <c r="D34" s="628">
        <v>290.01</v>
      </c>
      <c r="E34" s="628"/>
      <c r="F34" s="629"/>
    </row>
    <row r="35" ht="27.75" customHeight="1" spans="1:6">
      <c r="A35" s="625" t="s">
        <v>281</v>
      </c>
      <c r="B35" s="626">
        <v>5</v>
      </c>
      <c r="C35" s="627">
        <v>3</v>
      </c>
      <c r="D35" s="628">
        <v>265</v>
      </c>
      <c r="E35" s="628">
        <v>248</v>
      </c>
      <c r="F35" s="629">
        <v>131.03</v>
      </c>
    </row>
    <row r="36" ht="27.75" hidden="1" customHeight="1" spans="1:6">
      <c r="A36" s="630" t="s">
        <v>282</v>
      </c>
      <c r="B36" s="631">
        <v>6</v>
      </c>
      <c r="C36" s="632" t="s">
        <v>260</v>
      </c>
      <c r="D36" s="633">
        <f>D37</f>
        <v>0</v>
      </c>
      <c r="E36" s="633">
        <f t="shared" ref="E36:F36" si="5">E37</f>
        <v>0</v>
      </c>
      <c r="F36" s="634">
        <f t="shared" si="5"/>
        <v>0</v>
      </c>
    </row>
    <row r="37" ht="33" hidden="1" customHeight="1" spans="1:6">
      <c r="A37" s="625" t="s">
        <v>283</v>
      </c>
      <c r="B37" s="626">
        <v>6</v>
      </c>
      <c r="C37" s="627">
        <v>5</v>
      </c>
      <c r="D37" s="628"/>
      <c r="E37" s="628"/>
      <c r="F37" s="629"/>
    </row>
    <row r="38" ht="21.75" hidden="1" customHeight="1" spans="1:6">
      <c r="A38" s="630" t="s">
        <v>284</v>
      </c>
      <c r="B38" s="631">
        <v>7</v>
      </c>
      <c r="C38" s="632" t="s">
        <v>260</v>
      </c>
      <c r="D38" s="633">
        <f>D39</f>
        <v>0</v>
      </c>
      <c r="E38" s="633">
        <f t="shared" ref="E38:F38" si="6">E39</f>
        <v>0</v>
      </c>
      <c r="F38" s="634">
        <f t="shared" si="6"/>
        <v>0</v>
      </c>
    </row>
    <row r="39" ht="22.5" hidden="1" customHeight="1" spans="1:6">
      <c r="A39" s="625" t="s">
        <v>285</v>
      </c>
      <c r="B39" s="626">
        <v>7</v>
      </c>
      <c r="C39" s="627">
        <v>7</v>
      </c>
      <c r="D39" s="628"/>
      <c r="E39" s="628"/>
      <c r="F39" s="629"/>
    </row>
    <row r="40" ht="24.75" customHeight="1" spans="1:6">
      <c r="A40" s="630" t="s">
        <v>286</v>
      </c>
      <c r="B40" s="631">
        <v>8</v>
      </c>
      <c r="C40" s="632" t="s">
        <v>260</v>
      </c>
      <c r="D40" s="633">
        <f>D41</f>
        <v>1558.25</v>
      </c>
      <c r="E40" s="633">
        <f t="shared" ref="E40:F40" si="7">E41</f>
        <v>1355.25</v>
      </c>
      <c r="F40" s="634">
        <f t="shared" si="7"/>
        <v>1355.25</v>
      </c>
    </row>
    <row r="41" ht="21.75" customHeight="1" spans="1:6">
      <c r="A41" s="625" t="s">
        <v>287</v>
      </c>
      <c r="B41" s="626">
        <v>8</v>
      </c>
      <c r="C41" s="627">
        <v>1</v>
      </c>
      <c r="D41" s="628">
        <v>1558.25</v>
      </c>
      <c r="E41" s="628">
        <v>1355.25</v>
      </c>
      <c r="F41" s="629">
        <v>1355.25</v>
      </c>
    </row>
    <row r="42" hidden="1" customHeight="1" spans="1:6">
      <c r="A42" s="630" t="s">
        <v>288</v>
      </c>
      <c r="B42" s="631">
        <v>10</v>
      </c>
      <c r="C42" s="632" t="s">
        <v>260</v>
      </c>
      <c r="D42" s="633">
        <f>D43+D44</f>
        <v>0</v>
      </c>
      <c r="E42" s="633">
        <f t="shared" ref="E42:F42" si="8">E43+E44</f>
        <v>0</v>
      </c>
      <c r="F42" s="634">
        <f t="shared" si="8"/>
        <v>0</v>
      </c>
    </row>
    <row r="43" ht="22.5" hidden="1" customHeight="1" spans="1:6">
      <c r="A43" s="625" t="s">
        <v>289</v>
      </c>
      <c r="B43" s="626">
        <v>10</v>
      </c>
      <c r="C43" s="627">
        <v>1</v>
      </c>
      <c r="D43" s="628"/>
      <c r="E43" s="628"/>
      <c r="F43" s="629"/>
    </row>
    <row r="44" ht="18.75" hidden="1" customHeight="1" spans="1:6">
      <c r="A44" s="625" t="s">
        <v>290</v>
      </c>
      <c r="B44" s="626">
        <v>10</v>
      </c>
      <c r="C44" s="627">
        <v>3</v>
      </c>
      <c r="D44" s="628"/>
      <c r="E44" s="628"/>
      <c r="F44" s="629"/>
    </row>
    <row r="45" ht="31.5" hidden="1" customHeight="1" spans="1:6">
      <c r="A45" s="630" t="s">
        <v>291</v>
      </c>
      <c r="B45" s="631">
        <v>11</v>
      </c>
      <c r="C45" s="632" t="s">
        <v>260</v>
      </c>
      <c r="D45" s="633">
        <f>D46</f>
        <v>0</v>
      </c>
      <c r="E45" s="633">
        <f t="shared" ref="E45:F45" si="9">E46</f>
        <v>0</v>
      </c>
      <c r="F45" s="634">
        <f t="shared" si="9"/>
        <v>0</v>
      </c>
    </row>
    <row r="46" ht="29.25" hidden="1" customHeight="1" spans="1:6">
      <c r="A46" s="625" t="s">
        <v>292</v>
      </c>
      <c r="B46" s="626">
        <v>11</v>
      </c>
      <c r="C46" s="627">
        <v>1</v>
      </c>
      <c r="D46" s="628"/>
      <c r="E46" s="628"/>
      <c r="F46" s="629"/>
    </row>
    <row r="47" ht="30" hidden="1" customHeight="1" spans="1:6">
      <c r="A47" s="630" t="s">
        <v>293</v>
      </c>
      <c r="B47" s="631">
        <v>12</v>
      </c>
      <c r="C47" s="632" t="s">
        <v>260</v>
      </c>
      <c r="D47" s="633">
        <f>D48</f>
        <v>0</v>
      </c>
      <c r="E47" s="633">
        <f t="shared" ref="E47:F47" si="10">E48</f>
        <v>0</v>
      </c>
      <c r="F47" s="634">
        <f t="shared" si="10"/>
        <v>0</v>
      </c>
    </row>
    <row r="48" ht="30" hidden="1" customHeight="1" spans="1:6">
      <c r="A48" s="625" t="s">
        <v>294</v>
      </c>
      <c r="B48" s="626">
        <v>12</v>
      </c>
      <c r="C48" s="627">
        <v>2</v>
      </c>
      <c r="D48" s="628"/>
      <c r="E48" s="628"/>
      <c r="F48" s="629"/>
    </row>
    <row r="49" ht="30" hidden="1" customHeight="1" spans="1:6">
      <c r="A49" s="625"/>
      <c r="B49" s="626"/>
      <c r="C49" s="627"/>
      <c r="D49" s="628"/>
      <c r="E49" s="628"/>
      <c r="F49" s="629"/>
    </row>
    <row r="50" ht="30" hidden="1" customHeight="1" spans="1:6">
      <c r="A50" s="625"/>
      <c r="B50" s="626"/>
      <c r="C50" s="627"/>
      <c r="D50" s="628"/>
      <c r="E50" s="628"/>
      <c r="F50" s="629"/>
    </row>
    <row r="51" ht="30" customHeight="1" spans="1:6">
      <c r="A51" s="630" t="s">
        <v>295</v>
      </c>
      <c r="B51" s="631">
        <v>99</v>
      </c>
      <c r="C51" s="632" t="s">
        <v>260</v>
      </c>
      <c r="D51" s="633"/>
      <c r="E51" s="633">
        <f>E52</f>
        <v>221.39</v>
      </c>
      <c r="F51" s="634">
        <f>F52</f>
        <v>290.97</v>
      </c>
    </row>
    <row r="52" ht="30.75" customHeight="1" spans="1:6">
      <c r="A52" s="635" t="s">
        <v>295</v>
      </c>
      <c r="B52" s="636">
        <v>99</v>
      </c>
      <c r="C52" s="637">
        <v>99</v>
      </c>
      <c r="D52" s="638"/>
      <c r="E52" s="638">
        <v>221.39</v>
      </c>
      <c r="F52" s="639">
        <v>290.97</v>
      </c>
    </row>
    <row r="53" ht="23.25" customHeight="1" spans="1:6">
      <c r="A53" s="640" t="s">
        <v>296</v>
      </c>
      <c r="B53" s="641"/>
      <c r="C53" s="641"/>
      <c r="D53" s="642">
        <f>D14+D22+D24+D28+D32+D36+D38+D40+D42+D45+D47+D51</f>
        <v>9522.533</v>
      </c>
      <c r="E53" s="642">
        <f t="shared" ref="E53:F53" si="11">E14+E22+E24+E28+E32+E36+E38+E40+E42+E45+E47+E51</f>
        <v>8963.875</v>
      </c>
      <c r="F53" s="643">
        <f t="shared" si="11"/>
        <v>6150.493</v>
      </c>
    </row>
  </sheetData>
  <mergeCells count="5">
    <mergeCell ref="E2:F2"/>
    <mergeCell ref="A8:F8"/>
    <mergeCell ref="A9:F9"/>
    <mergeCell ref="A10:F10"/>
    <mergeCell ref="A11:F11"/>
  </mergeCells>
  <pageMargins left="0.7" right="0.7" top="0.75" bottom="0.75" header="0.3" footer="0.3"/>
  <pageSetup paperSize="9" scale="71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B148"/>
  <sheetViews>
    <sheetView workbookViewId="0">
      <selection activeCell="X34" sqref="X34"/>
    </sheetView>
  </sheetViews>
  <sheetFormatPr defaultColWidth="9.14285714285714" defaultRowHeight="12.75"/>
  <cols>
    <col min="1" max="1" width="0.571428571428571" style="76" customWidth="1"/>
    <col min="2" max="12" width="9.14285714285714" style="76" hidden="1" customWidth="1"/>
    <col min="13" max="13" width="47.1428571428571" style="76" customWidth="1"/>
    <col min="14" max="15" width="5.42857142857143" style="76" customWidth="1"/>
    <col min="16" max="16" width="5.28571428571429" style="76" customWidth="1"/>
    <col min="17" max="17" width="9.14285714285714" style="76" hidden="1" customWidth="1"/>
    <col min="18" max="18" width="3.85714285714286" style="76" customWidth="1"/>
    <col min="19" max="19" width="2.57142857142857" style="76" customWidth="1"/>
    <col min="20" max="20" width="4" style="76" customWidth="1"/>
    <col min="21" max="21" width="8.28571428571429" style="76" customWidth="1"/>
    <col min="22" max="22" width="5.28571428571429" style="76" customWidth="1"/>
    <col min="23" max="23" width="9.14285714285714" style="76" hidden="1" customWidth="1"/>
    <col min="24" max="24" width="11.2857142857143" style="76" customWidth="1"/>
    <col min="25" max="25" width="12" style="76" customWidth="1"/>
    <col min="26" max="26" width="12.7142857142857" style="76" customWidth="1"/>
    <col min="27" max="27" width="2" style="76" customWidth="1"/>
    <col min="28" max="28" width="1.14285714285714" style="76" customWidth="1"/>
    <col min="29" max="256" width="9.14285714285714" style="76"/>
    <col min="257" max="257" width="0.571428571428571" style="76" customWidth="1"/>
    <col min="258" max="268" width="9.14285714285714" style="76" hidden="1" customWidth="1"/>
    <col min="269" max="269" width="53.5714285714286" style="76" customWidth="1"/>
    <col min="270" max="270" width="7.14285714285714" style="76" customWidth="1"/>
    <col min="271" max="271" width="5.42857142857143" style="76" customWidth="1"/>
    <col min="272" max="272" width="5.28571428571429" style="76" customWidth="1"/>
    <col min="273" max="273" width="9.14285714285714" style="76" hidden="1" customWidth="1"/>
    <col min="274" max="274" width="3.85714285714286" style="76" customWidth="1"/>
    <col min="275" max="275" width="2.57142857142857" style="76" customWidth="1"/>
    <col min="276" max="276" width="4" style="76" customWidth="1"/>
    <col min="277" max="277" width="8.28571428571429" style="76" customWidth="1"/>
    <col min="278" max="278" width="7.71428571428571" style="76" customWidth="1"/>
    <col min="279" max="279" width="9.14285714285714" style="76" hidden="1" customWidth="1"/>
    <col min="280" max="280" width="18.1428571428571" style="76" customWidth="1"/>
    <col min="281" max="281" width="14.7142857142857" style="76" customWidth="1"/>
    <col min="282" max="282" width="15.8571428571429" style="76" customWidth="1"/>
    <col min="283" max="283" width="2" style="76" customWidth="1"/>
    <col min="284" max="284" width="1.14285714285714" style="76" customWidth="1"/>
    <col min="285" max="512" width="9.14285714285714" style="76"/>
    <col min="513" max="513" width="0.571428571428571" style="76" customWidth="1"/>
    <col min="514" max="524" width="9.14285714285714" style="76" hidden="1" customWidth="1"/>
    <col min="525" max="525" width="53.5714285714286" style="76" customWidth="1"/>
    <col min="526" max="526" width="7.14285714285714" style="76" customWidth="1"/>
    <col min="527" max="527" width="5.42857142857143" style="76" customWidth="1"/>
    <col min="528" max="528" width="5.28571428571429" style="76" customWidth="1"/>
    <col min="529" max="529" width="9.14285714285714" style="76" hidden="1" customWidth="1"/>
    <col min="530" max="530" width="3.85714285714286" style="76" customWidth="1"/>
    <col min="531" max="531" width="2.57142857142857" style="76" customWidth="1"/>
    <col min="532" max="532" width="4" style="76" customWidth="1"/>
    <col min="533" max="533" width="8.28571428571429" style="76" customWidth="1"/>
    <col min="534" max="534" width="7.71428571428571" style="76" customWidth="1"/>
    <col min="535" max="535" width="9.14285714285714" style="76" hidden="1" customWidth="1"/>
    <col min="536" max="536" width="18.1428571428571" style="76" customWidth="1"/>
    <col min="537" max="537" width="14.7142857142857" style="76" customWidth="1"/>
    <col min="538" max="538" width="15.8571428571429" style="76" customWidth="1"/>
    <col min="539" max="539" width="2" style="76" customWidth="1"/>
    <col min="540" max="540" width="1.14285714285714" style="76" customWidth="1"/>
    <col min="541" max="768" width="9.14285714285714" style="76"/>
    <col min="769" max="769" width="0.571428571428571" style="76" customWidth="1"/>
    <col min="770" max="780" width="9.14285714285714" style="76" hidden="1" customWidth="1"/>
    <col min="781" max="781" width="53.5714285714286" style="76" customWidth="1"/>
    <col min="782" max="782" width="7.14285714285714" style="76" customWidth="1"/>
    <col min="783" max="783" width="5.42857142857143" style="76" customWidth="1"/>
    <col min="784" max="784" width="5.28571428571429" style="76" customWidth="1"/>
    <col min="785" max="785" width="9.14285714285714" style="76" hidden="1" customWidth="1"/>
    <col min="786" max="786" width="3.85714285714286" style="76" customWidth="1"/>
    <col min="787" max="787" width="2.57142857142857" style="76" customWidth="1"/>
    <col min="788" max="788" width="4" style="76" customWidth="1"/>
    <col min="789" max="789" width="8.28571428571429" style="76" customWidth="1"/>
    <col min="790" max="790" width="7.71428571428571" style="76" customWidth="1"/>
    <col min="791" max="791" width="9.14285714285714" style="76" hidden="1" customWidth="1"/>
    <col min="792" max="792" width="18.1428571428571" style="76" customWidth="1"/>
    <col min="793" max="793" width="14.7142857142857" style="76" customWidth="1"/>
    <col min="794" max="794" width="15.8571428571429" style="76" customWidth="1"/>
    <col min="795" max="795" width="2" style="76" customWidth="1"/>
    <col min="796" max="796" width="1.14285714285714" style="76" customWidth="1"/>
    <col min="797" max="1024" width="9.14285714285714" style="76"/>
    <col min="1025" max="1025" width="0.571428571428571" style="76" customWidth="1"/>
    <col min="1026" max="1036" width="9.14285714285714" style="76" hidden="1" customWidth="1"/>
    <col min="1037" max="1037" width="53.5714285714286" style="76" customWidth="1"/>
    <col min="1038" max="1038" width="7.14285714285714" style="76" customWidth="1"/>
    <col min="1039" max="1039" width="5.42857142857143" style="76" customWidth="1"/>
    <col min="1040" max="1040" width="5.28571428571429" style="76" customWidth="1"/>
    <col min="1041" max="1041" width="9.14285714285714" style="76" hidden="1" customWidth="1"/>
    <col min="1042" max="1042" width="3.85714285714286" style="76" customWidth="1"/>
    <col min="1043" max="1043" width="2.57142857142857" style="76" customWidth="1"/>
    <col min="1044" max="1044" width="4" style="76" customWidth="1"/>
    <col min="1045" max="1045" width="8.28571428571429" style="76" customWidth="1"/>
    <col min="1046" max="1046" width="7.71428571428571" style="76" customWidth="1"/>
    <col min="1047" max="1047" width="9.14285714285714" style="76" hidden="1" customWidth="1"/>
    <col min="1048" max="1048" width="18.1428571428571" style="76" customWidth="1"/>
    <col min="1049" max="1049" width="14.7142857142857" style="76" customWidth="1"/>
    <col min="1050" max="1050" width="15.8571428571429" style="76" customWidth="1"/>
    <col min="1051" max="1051" width="2" style="76" customWidth="1"/>
    <col min="1052" max="1052" width="1.14285714285714" style="76" customWidth="1"/>
    <col min="1053" max="1280" width="9.14285714285714" style="76"/>
    <col min="1281" max="1281" width="0.571428571428571" style="76" customWidth="1"/>
    <col min="1282" max="1292" width="9.14285714285714" style="76" hidden="1" customWidth="1"/>
    <col min="1293" max="1293" width="53.5714285714286" style="76" customWidth="1"/>
    <col min="1294" max="1294" width="7.14285714285714" style="76" customWidth="1"/>
    <col min="1295" max="1295" width="5.42857142857143" style="76" customWidth="1"/>
    <col min="1296" max="1296" width="5.28571428571429" style="76" customWidth="1"/>
    <col min="1297" max="1297" width="9.14285714285714" style="76" hidden="1" customWidth="1"/>
    <col min="1298" max="1298" width="3.85714285714286" style="76" customWidth="1"/>
    <col min="1299" max="1299" width="2.57142857142857" style="76" customWidth="1"/>
    <col min="1300" max="1300" width="4" style="76" customWidth="1"/>
    <col min="1301" max="1301" width="8.28571428571429" style="76" customWidth="1"/>
    <col min="1302" max="1302" width="7.71428571428571" style="76" customWidth="1"/>
    <col min="1303" max="1303" width="9.14285714285714" style="76" hidden="1" customWidth="1"/>
    <col min="1304" max="1304" width="18.1428571428571" style="76" customWidth="1"/>
    <col min="1305" max="1305" width="14.7142857142857" style="76" customWidth="1"/>
    <col min="1306" max="1306" width="15.8571428571429" style="76" customWidth="1"/>
    <col min="1307" max="1307" width="2" style="76" customWidth="1"/>
    <col min="1308" max="1308" width="1.14285714285714" style="76" customWidth="1"/>
    <col min="1309" max="1536" width="9.14285714285714" style="76"/>
    <col min="1537" max="1537" width="0.571428571428571" style="76" customWidth="1"/>
    <col min="1538" max="1548" width="9.14285714285714" style="76" hidden="1" customWidth="1"/>
    <col min="1549" max="1549" width="53.5714285714286" style="76" customWidth="1"/>
    <col min="1550" max="1550" width="7.14285714285714" style="76" customWidth="1"/>
    <col min="1551" max="1551" width="5.42857142857143" style="76" customWidth="1"/>
    <col min="1552" max="1552" width="5.28571428571429" style="76" customWidth="1"/>
    <col min="1553" max="1553" width="9.14285714285714" style="76" hidden="1" customWidth="1"/>
    <col min="1554" max="1554" width="3.85714285714286" style="76" customWidth="1"/>
    <col min="1555" max="1555" width="2.57142857142857" style="76" customWidth="1"/>
    <col min="1556" max="1556" width="4" style="76" customWidth="1"/>
    <col min="1557" max="1557" width="8.28571428571429" style="76" customWidth="1"/>
    <col min="1558" max="1558" width="7.71428571428571" style="76" customWidth="1"/>
    <col min="1559" max="1559" width="9.14285714285714" style="76" hidden="1" customWidth="1"/>
    <col min="1560" max="1560" width="18.1428571428571" style="76" customWidth="1"/>
    <col min="1561" max="1561" width="14.7142857142857" style="76" customWidth="1"/>
    <col min="1562" max="1562" width="15.8571428571429" style="76" customWidth="1"/>
    <col min="1563" max="1563" width="2" style="76" customWidth="1"/>
    <col min="1564" max="1564" width="1.14285714285714" style="76" customWidth="1"/>
    <col min="1565" max="1792" width="9.14285714285714" style="76"/>
    <col min="1793" max="1793" width="0.571428571428571" style="76" customWidth="1"/>
    <col min="1794" max="1804" width="9.14285714285714" style="76" hidden="1" customWidth="1"/>
    <col min="1805" max="1805" width="53.5714285714286" style="76" customWidth="1"/>
    <col min="1806" max="1806" width="7.14285714285714" style="76" customWidth="1"/>
    <col min="1807" max="1807" width="5.42857142857143" style="76" customWidth="1"/>
    <col min="1808" max="1808" width="5.28571428571429" style="76" customWidth="1"/>
    <col min="1809" max="1809" width="9.14285714285714" style="76" hidden="1" customWidth="1"/>
    <col min="1810" max="1810" width="3.85714285714286" style="76" customWidth="1"/>
    <col min="1811" max="1811" width="2.57142857142857" style="76" customWidth="1"/>
    <col min="1812" max="1812" width="4" style="76" customWidth="1"/>
    <col min="1813" max="1813" width="8.28571428571429" style="76" customWidth="1"/>
    <col min="1814" max="1814" width="7.71428571428571" style="76" customWidth="1"/>
    <col min="1815" max="1815" width="9.14285714285714" style="76" hidden="1" customWidth="1"/>
    <col min="1816" max="1816" width="18.1428571428571" style="76" customWidth="1"/>
    <col min="1817" max="1817" width="14.7142857142857" style="76" customWidth="1"/>
    <col min="1818" max="1818" width="15.8571428571429" style="76" customWidth="1"/>
    <col min="1819" max="1819" width="2" style="76" customWidth="1"/>
    <col min="1820" max="1820" width="1.14285714285714" style="76" customWidth="1"/>
    <col min="1821" max="2048" width="9.14285714285714" style="76"/>
    <col min="2049" max="2049" width="0.571428571428571" style="76" customWidth="1"/>
    <col min="2050" max="2060" width="9.14285714285714" style="76" hidden="1" customWidth="1"/>
    <col min="2061" max="2061" width="53.5714285714286" style="76" customWidth="1"/>
    <col min="2062" max="2062" width="7.14285714285714" style="76" customWidth="1"/>
    <col min="2063" max="2063" width="5.42857142857143" style="76" customWidth="1"/>
    <col min="2064" max="2064" width="5.28571428571429" style="76" customWidth="1"/>
    <col min="2065" max="2065" width="9.14285714285714" style="76" hidden="1" customWidth="1"/>
    <col min="2066" max="2066" width="3.85714285714286" style="76" customWidth="1"/>
    <col min="2067" max="2067" width="2.57142857142857" style="76" customWidth="1"/>
    <col min="2068" max="2068" width="4" style="76" customWidth="1"/>
    <col min="2069" max="2069" width="8.28571428571429" style="76" customWidth="1"/>
    <col min="2070" max="2070" width="7.71428571428571" style="76" customWidth="1"/>
    <col min="2071" max="2071" width="9.14285714285714" style="76" hidden="1" customWidth="1"/>
    <col min="2072" max="2072" width="18.1428571428571" style="76" customWidth="1"/>
    <col min="2073" max="2073" width="14.7142857142857" style="76" customWidth="1"/>
    <col min="2074" max="2074" width="15.8571428571429" style="76" customWidth="1"/>
    <col min="2075" max="2075" width="2" style="76" customWidth="1"/>
    <col min="2076" max="2076" width="1.14285714285714" style="76" customWidth="1"/>
    <col min="2077" max="2304" width="9.14285714285714" style="76"/>
    <col min="2305" max="2305" width="0.571428571428571" style="76" customWidth="1"/>
    <col min="2306" max="2316" width="9.14285714285714" style="76" hidden="1" customWidth="1"/>
    <col min="2317" max="2317" width="53.5714285714286" style="76" customWidth="1"/>
    <col min="2318" max="2318" width="7.14285714285714" style="76" customWidth="1"/>
    <col min="2319" max="2319" width="5.42857142857143" style="76" customWidth="1"/>
    <col min="2320" max="2320" width="5.28571428571429" style="76" customWidth="1"/>
    <col min="2321" max="2321" width="9.14285714285714" style="76" hidden="1" customWidth="1"/>
    <col min="2322" max="2322" width="3.85714285714286" style="76" customWidth="1"/>
    <col min="2323" max="2323" width="2.57142857142857" style="76" customWidth="1"/>
    <col min="2324" max="2324" width="4" style="76" customWidth="1"/>
    <col min="2325" max="2325" width="8.28571428571429" style="76" customWidth="1"/>
    <col min="2326" max="2326" width="7.71428571428571" style="76" customWidth="1"/>
    <col min="2327" max="2327" width="9.14285714285714" style="76" hidden="1" customWidth="1"/>
    <col min="2328" max="2328" width="18.1428571428571" style="76" customWidth="1"/>
    <col min="2329" max="2329" width="14.7142857142857" style="76" customWidth="1"/>
    <col min="2330" max="2330" width="15.8571428571429" style="76" customWidth="1"/>
    <col min="2331" max="2331" width="2" style="76" customWidth="1"/>
    <col min="2332" max="2332" width="1.14285714285714" style="76" customWidth="1"/>
    <col min="2333" max="2560" width="9.14285714285714" style="76"/>
    <col min="2561" max="2561" width="0.571428571428571" style="76" customWidth="1"/>
    <col min="2562" max="2572" width="9.14285714285714" style="76" hidden="1" customWidth="1"/>
    <col min="2573" max="2573" width="53.5714285714286" style="76" customWidth="1"/>
    <col min="2574" max="2574" width="7.14285714285714" style="76" customWidth="1"/>
    <col min="2575" max="2575" width="5.42857142857143" style="76" customWidth="1"/>
    <col min="2576" max="2576" width="5.28571428571429" style="76" customWidth="1"/>
    <col min="2577" max="2577" width="9.14285714285714" style="76" hidden="1" customWidth="1"/>
    <col min="2578" max="2578" width="3.85714285714286" style="76" customWidth="1"/>
    <col min="2579" max="2579" width="2.57142857142857" style="76" customWidth="1"/>
    <col min="2580" max="2580" width="4" style="76" customWidth="1"/>
    <col min="2581" max="2581" width="8.28571428571429" style="76" customWidth="1"/>
    <col min="2582" max="2582" width="7.71428571428571" style="76" customWidth="1"/>
    <col min="2583" max="2583" width="9.14285714285714" style="76" hidden="1" customWidth="1"/>
    <col min="2584" max="2584" width="18.1428571428571" style="76" customWidth="1"/>
    <col min="2585" max="2585" width="14.7142857142857" style="76" customWidth="1"/>
    <col min="2586" max="2586" width="15.8571428571429" style="76" customWidth="1"/>
    <col min="2587" max="2587" width="2" style="76" customWidth="1"/>
    <col min="2588" max="2588" width="1.14285714285714" style="76" customWidth="1"/>
    <col min="2589" max="2816" width="9.14285714285714" style="76"/>
    <col min="2817" max="2817" width="0.571428571428571" style="76" customWidth="1"/>
    <col min="2818" max="2828" width="9.14285714285714" style="76" hidden="1" customWidth="1"/>
    <col min="2829" max="2829" width="53.5714285714286" style="76" customWidth="1"/>
    <col min="2830" max="2830" width="7.14285714285714" style="76" customWidth="1"/>
    <col min="2831" max="2831" width="5.42857142857143" style="76" customWidth="1"/>
    <col min="2832" max="2832" width="5.28571428571429" style="76" customWidth="1"/>
    <col min="2833" max="2833" width="9.14285714285714" style="76" hidden="1" customWidth="1"/>
    <col min="2834" max="2834" width="3.85714285714286" style="76" customWidth="1"/>
    <col min="2835" max="2835" width="2.57142857142857" style="76" customWidth="1"/>
    <col min="2836" max="2836" width="4" style="76" customWidth="1"/>
    <col min="2837" max="2837" width="8.28571428571429" style="76" customWidth="1"/>
    <col min="2838" max="2838" width="7.71428571428571" style="76" customWidth="1"/>
    <col min="2839" max="2839" width="9.14285714285714" style="76" hidden="1" customWidth="1"/>
    <col min="2840" max="2840" width="18.1428571428571" style="76" customWidth="1"/>
    <col min="2841" max="2841" width="14.7142857142857" style="76" customWidth="1"/>
    <col min="2842" max="2842" width="15.8571428571429" style="76" customWidth="1"/>
    <col min="2843" max="2843" width="2" style="76" customWidth="1"/>
    <col min="2844" max="2844" width="1.14285714285714" style="76" customWidth="1"/>
    <col min="2845" max="3072" width="9.14285714285714" style="76"/>
    <col min="3073" max="3073" width="0.571428571428571" style="76" customWidth="1"/>
    <col min="3074" max="3084" width="9.14285714285714" style="76" hidden="1" customWidth="1"/>
    <col min="3085" max="3085" width="53.5714285714286" style="76" customWidth="1"/>
    <col min="3086" max="3086" width="7.14285714285714" style="76" customWidth="1"/>
    <col min="3087" max="3087" width="5.42857142857143" style="76" customWidth="1"/>
    <col min="3088" max="3088" width="5.28571428571429" style="76" customWidth="1"/>
    <col min="3089" max="3089" width="9.14285714285714" style="76" hidden="1" customWidth="1"/>
    <col min="3090" max="3090" width="3.85714285714286" style="76" customWidth="1"/>
    <col min="3091" max="3091" width="2.57142857142857" style="76" customWidth="1"/>
    <col min="3092" max="3092" width="4" style="76" customWidth="1"/>
    <col min="3093" max="3093" width="8.28571428571429" style="76" customWidth="1"/>
    <col min="3094" max="3094" width="7.71428571428571" style="76" customWidth="1"/>
    <col min="3095" max="3095" width="9.14285714285714" style="76" hidden="1" customWidth="1"/>
    <col min="3096" max="3096" width="18.1428571428571" style="76" customWidth="1"/>
    <col min="3097" max="3097" width="14.7142857142857" style="76" customWidth="1"/>
    <col min="3098" max="3098" width="15.8571428571429" style="76" customWidth="1"/>
    <col min="3099" max="3099" width="2" style="76" customWidth="1"/>
    <col min="3100" max="3100" width="1.14285714285714" style="76" customWidth="1"/>
    <col min="3101" max="3328" width="9.14285714285714" style="76"/>
    <col min="3329" max="3329" width="0.571428571428571" style="76" customWidth="1"/>
    <col min="3330" max="3340" width="9.14285714285714" style="76" hidden="1" customWidth="1"/>
    <col min="3341" max="3341" width="53.5714285714286" style="76" customWidth="1"/>
    <col min="3342" max="3342" width="7.14285714285714" style="76" customWidth="1"/>
    <col min="3343" max="3343" width="5.42857142857143" style="76" customWidth="1"/>
    <col min="3344" max="3344" width="5.28571428571429" style="76" customWidth="1"/>
    <col min="3345" max="3345" width="9.14285714285714" style="76" hidden="1" customWidth="1"/>
    <col min="3346" max="3346" width="3.85714285714286" style="76" customWidth="1"/>
    <col min="3347" max="3347" width="2.57142857142857" style="76" customWidth="1"/>
    <col min="3348" max="3348" width="4" style="76" customWidth="1"/>
    <col min="3349" max="3349" width="8.28571428571429" style="76" customWidth="1"/>
    <col min="3350" max="3350" width="7.71428571428571" style="76" customWidth="1"/>
    <col min="3351" max="3351" width="9.14285714285714" style="76" hidden="1" customWidth="1"/>
    <col min="3352" max="3352" width="18.1428571428571" style="76" customWidth="1"/>
    <col min="3353" max="3353" width="14.7142857142857" style="76" customWidth="1"/>
    <col min="3354" max="3354" width="15.8571428571429" style="76" customWidth="1"/>
    <col min="3355" max="3355" width="2" style="76" customWidth="1"/>
    <col min="3356" max="3356" width="1.14285714285714" style="76" customWidth="1"/>
    <col min="3357" max="3584" width="9.14285714285714" style="76"/>
    <col min="3585" max="3585" width="0.571428571428571" style="76" customWidth="1"/>
    <col min="3586" max="3596" width="9.14285714285714" style="76" hidden="1" customWidth="1"/>
    <col min="3597" max="3597" width="53.5714285714286" style="76" customWidth="1"/>
    <col min="3598" max="3598" width="7.14285714285714" style="76" customWidth="1"/>
    <col min="3599" max="3599" width="5.42857142857143" style="76" customWidth="1"/>
    <col min="3600" max="3600" width="5.28571428571429" style="76" customWidth="1"/>
    <col min="3601" max="3601" width="9.14285714285714" style="76" hidden="1" customWidth="1"/>
    <col min="3602" max="3602" width="3.85714285714286" style="76" customWidth="1"/>
    <col min="3603" max="3603" width="2.57142857142857" style="76" customWidth="1"/>
    <col min="3604" max="3604" width="4" style="76" customWidth="1"/>
    <col min="3605" max="3605" width="8.28571428571429" style="76" customWidth="1"/>
    <col min="3606" max="3606" width="7.71428571428571" style="76" customWidth="1"/>
    <col min="3607" max="3607" width="9.14285714285714" style="76" hidden="1" customWidth="1"/>
    <col min="3608" max="3608" width="18.1428571428571" style="76" customWidth="1"/>
    <col min="3609" max="3609" width="14.7142857142857" style="76" customWidth="1"/>
    <col min="3610" max="3610" width="15.8571428571429" style="76" customWidth="1"/>
    <col min="3611" max="3611" width="2" style="76" customWidth="1"/>
    <col min="3612" max="3612" width="1.14285714285714" style="76" customWidth="1"/>
    <col min="3613" max="3840" width="9.14285714285714" style="76"/>
    <col min="3841" max="3841" width="0.571428571428571" style="76" customWidth="1"/>
    <col min="3842" max="3852" width="9.14285714285714" style="76" hidden="1" customWidth="1"/>
    <col min="3853" max="3853" width="53.5714285714286" style="76" customWidth="1"/>
    <col min="3854" max="3854" width="7.14285714285714" style="76" customWidth="1"/>
    <col min="3855" max="3855" width="5.42857142857143" style="76" customWidth="1"/>
    <col min="3856" max="3856" width="5.28571428571429" style="76" customWidth="1"/>
    <col min="3857" max="3857" width="9.14285714285714" style="76" hidden="1" customWidth="1"/>
    <col min="3858" max="3858" width="3.85714285714286" style="76" customWidth="1"/>
    <col min="3859" max="3859" width="2.57142857142857" style="76" customWidth="1"/>
    <col min="3860" max="3860" width="4" style="76" customWidth="1"/>
    <col min="3861" max="3861" width="8.28571428571429" style="76" customWidth="1"/>
    <col min="3862" max="3862" width="7.71428571428571" style="76" customWidth="1"/>
    <col min="3863" max="3863" width="9.14285714285714" style="76" hidden="1" customWidth="1"/>
    <col min="3864" max="3864" width="18.1428571428571" style="76" customWidth="1"/>
    <col min="3865" max="3865" width="14.7142857142857" style="76" customWidth="1"/>
    <col min="3866" max="3866" width="15.8571428571429" style="76" customWidth="1"/>
    <col min="3867" max="3867" width="2" style="76" customWidth="1"/>
    <col min="3868" max="3868" width="1.14285714285714" style="76" customWidth="1"/>
    <col min="3869" max="4096" width="9.14285714285714" style="76"/>
    <col min="4097" max="4097" width="0.571428571428571" style="76" customWidth="1"/>
    <col min="4098" max="4108" width="9.14285714285714" style="76" hidden="1" customWidth="1"/>
    <col min="4109" max="4109" width="53.5714285714286" style="76" customWidth="1"/>
    <col min="4110" max="4110" width="7.14285714285714" style="76" customWidth="1"/>
    <col min="4111" max="4111" width="5.42857142857143" style="76" customWidth="1"/>
    <col min="4112" max="4112" width="5.28571428571429" style="76" customWidth="1"/>
    <col min="4113" max="4113" width="9.14285714285714" style="76" hidden="1" customWidth="1"/>
    <col min="4114" max="4114" width="3.85714285714286" style="76" customWidth="1"/>
    <col min="4115" max="4115" width="2.57142857142857" style="76" customWidth="1"/>
    <col min="4116" max="4116" width="4" style="76" customWidth="1"/>
    <col min="4117" max="4117" width="8.28571428571429" style="76" customWidth="1"/>
    <col min="4118" max="4118" width="7.71428571428571" style="76" customWidth="1"/>
    <col min="4119" max="4119" width="9.14285714285714" style="76" hidden="1" customWidth="1"/>
    <col min="4120" max="4120" width="18.1428571428571" style="76" customWidth="1"/>
    <col min="4121" max="4121" width="14.7142857142857" style="76" customWidth="1"/>
    <col min="4122" max="4122" width="15.8571428571429" style="76" customWidth="1"/>
    <col min="4123" max="4123" width="2" style="76" customWidth="1"/>
    <col min="4124" max="4124" width="1.14285714285714" style="76" customWidth="1"/>
    <col min="4125" max="4352" width="9.14285714285714" style="76"/>
    <col min="4353" max="4353" width="0.571428571428571" style="76" customWidth="1"/>
    <col min="4354" max="4364" width="9.14285714285714" style="76" hidden="1" customWidth="1"/>
    <col min="4365" max="4365" width="53.5714285714286" style="76" customWidth="1"/>
    <col min="4366" max="4366" width="7.14285714285714" style="76" customWidth="1"/>
    <col min="4367" max="4367" width="5.42857142857143" style="76" customWidth="1"/>
    <col min="4368" max="4368" width="5.28571428571429" style="76" customWidth="1"/>
    <col min="4369" max="4369" width="9.14285714285714" style="76" hidden="1" customWidth="1"/>
    <col min="4370" max="4370" width="3.85714285714286" style="76" customWidth="1"/>
    <col min="4371" max="4371" width="2.57142857142857" style="76" customWidth="1"/>
    <col min="4372" max="4372" width="4" style="76" customWidth="1"/>
    <col min="4373" max="4373" width="8.28571428571429" style="76" customWidth="1"/>
    <col min="4374" max="4374" width="7.71428571428571" style="76" customWidth="1"/>
    <col min="4375" max="4375" width="9.14285714285714" style="76" hidden="1" customWidth="1"/>
    <col min="4376" max="4376" width="18.1428571428571" style="76" customWidth="1"/>
    <col min="4377" max="4377" width="14.7142857142857" style="76" customWidth="1"/>
    <col min="4378" max="4378" width="15.8571428571429" style="76" customWidth="1"/>
    <col min="4379" max="4379" width="2" style="76" customWidth="1"/>
    <col min="4380" max="4380" width="1.14285714285714" style="76" customWidth="1"/>
    <col min="4381" max="4608" width="9.14285714285714" style="76"/>
    <col min="4609" max="4609" width="0.571428571428571" style="76" customWidth="1"/>
    <col min="4610" max="4620" width="9.14285714285714" style="76" hidden="1" customWidth="1"/>
    <col min="4621" max="4621" width="53.5714285714286" style="76" customWidth="1"/>
    <col min="4622" max="4622" width="7.14285714285714" style="76" customWidth="1"/>
    <col min="4623" max="4623" width="5.42857142857143" style="76" customWidth="1"/>
    <col min="4624" max="4624" width="5.28571428571429" style="76" customWidth="1"/>
    <col min="4625" max="4625" width="9.14285714285714" style="76" hidden="1" customWidth="1"/>
    <col min="4626" max="4626" width="3.85714285714286" style="76" customWidth="1"/>
    <col min="4627" max="4627" width="2.57142857142857" style="76" customWidth="1"/>
    <col min="4628" max="4628" width="4" style="76" customWidth="1"/>
    <col min="4629" max="4629" width="8.28571428571429" style="76" customWidth="1"/>
    <col min="4630" max="4630" width="7.71428571428571" style="76" customWidth="1"/>
    <col min="4631" max="4631" width="9.14285714285714" style="76" hidden="1" customWidth="1"/>
    <col min="4632" max="4632" width="18.1428571428571" style="76" customWidth="1"/>
    <col min="4633" max="4633" width="14.7142857142857" style="76" customWidth="1"/>
    <col min="4634" max="4634" width="15.8571428571429" style="76" customWidth="1"/>
    <col min="4635" max="4635" width="2" style="76" customWidth="1"/>
    <col min="4636" max="4636" width="1.14285714285714" style="76" customWidth="1"/>
    <col min="4637" max="4864" width="9.14285714285714" style="76"/>
    <col min="4865" max="4865" width="0.571428571428571" style="76" customWidth="1"/>
    <col min="4866" max="4876" width="9.14285714285714" style="76" hidden="1" customWidth="1"/>
    <col min="4877" max="4877" width="53.5714285714286" style="76" customWidth="1"/>
    <col min="4878" max="4878" width="7.14285714285714" style="76" customWidth="1"/>
    <col min="4879" max="4879" width="5.42857142857143" style="76" customWidth="1"/>
    <col min="4880" max="4880" width="5.28571428571429" style="76" customWidth="1"/>
    <col min="4881" max="4881" width="9.14285714285714" style="76" hidden="1" customWidth="1"/>
    <col min="4882" max="4882" width="3.85714285714286" style="76" customWidth="1"/>
    <col min="4883" max="4883" width="2.57142857142857" style="76" customWidth="1"/>
    <col min="4884" max="4884" width="4" style="76" customWidth="1"/>
    <col min="4885" max="4885" width="8.28571428571429" style="76" customWidth="1"/>
    <col min="4886" max="4886" width="7.71428571428571" style="76" customWidth="1"/>
    <col min="4887" max="4887" width="9.14285714285714" style="76" hidden="1" customWidth="1"/>
    <col min="4888" max="4888" width="18.1428571428571" style="76" customWidth="1"/>
    <col min="4889" max="4889" width="14.7142857142857" style="76" customWidth="1"/>
    <col min="4890" max="4890" width="15.8571428571429" style="76" customWidth="1"/>
    <col min="4891" max="4891" width="2" style="76" customWidth="1"/>
    <col min="4892" max="4892" width="1.14285714285714" style="76" customWidth="1"/>
    <col min="4893" max="5120" width="9.14285714285714" style="76"/>
    <col min="5121" max="5121" width="0.571428571428571" style="76" customWidth="1"/>
    <col min="5122" max="5132" width="9.14285714285714" style="76" hidden="1" customWidth="1"/>
    <col min="5133" max="5133" width="53.5714285714286" style="76" customWidth="1"/>
    <col min="5134" max="5134" width="7.14285714285714" style="76" customWidth="1"/>
    <col min="5135" max="5135" width="5.42857142857143" style="76" customWidth="1"/>
    <col min="5136" max="5136" width="5.28571428571429" style="76" customWidth="1"/>
    <col min="5137" max="5137" width="9.14285714285714" style="76" hidden="1" customWidth="1"/>
    <col min="5138" max="5138" width="3.85714285714286" style="76" customWidth="1"/>
    <col min="5139" max="5139" width="2.57142857142857" style="76" customWidth="1"/>
    <col min="5140" max="5140" width="4" style="76" customWidth="1"/>
    <col min="5141" max="5141" width="8.28571428571429" style="76" customWidth="1"/>
    <col min="5142" max="5142" width="7.71428571428571" style="76" customWidth="1"/>
    <col min="5143" max="5143" width="9.14285714285714" style="76" hidden="1" customWidth="1"/>
    <col min="5144" max="5144" width="18.1428571428571" style="76" customWidth="1"/>
    <col min="5145" max="5145" width="14.7142857142857" style="76" customWidth="1"/>
    <col min="5146" max="5146" width="15.8571428571429" style="76" customWidth="1"/>
    <col min="5147" max="5147" width="2" style="76" customWidth="1"/>
    <col min="5148" max="5148" width="1.14285714285714" style="76" customWidth="1"/>
    <col min="5149" max="5376" width="9.14285714285714" style="76"/>
    <col min="5377" max="5377" width="0.571428571428571" style="76" customWidth="1"/>
    <col min="5378" max="5388" width="9.14285714285714" style="76" hidden="1" customWidth="1"/>
    <col min="5389" max="5389" width="53.5714285714286" style="76" customWidth="1"/>
    <col min="5390" max="5390" width="7.14285714285714" style="76" customWidth="1"/>
    <col min="5391" max="5391" width="5.42857142857143" style="76" customWidth="1"/>
    <col min="5392" max="5392" width="5.28571428571429" style="76" customWidth="1"/>
    <col min="5393" max="5393" width="9.14285714285714" style="76" hidden="1" customWidth="1"/>
    <col min="5394" max="5394" width="3.85714285714286" style="76" customWidth="1"/>
    <col min="5395" max="5395" width="2.57142857142857" style="76" customWidth="1"/>
    <col min="5396" max="5396" width="4" style="76" customWidth="1"/>
    <col min="5397" max="5397" width="8.28571428571429" style="76" customWidth="1"/>
    <col min="5398" max="5398" width="7.71428571428571" style="76" customWidth="1"/>
    <col min="5399" max="5399" width="9.14285714285714" style="76" hidden="1" customWidth="1"/>
    <col min="5400" max="5400" width="18.1428571428571" style="76" customWidth="1"/>
    <col min="5401" max="5401" width="14.7142857142857" style="76" customWidth="1"/>
    <col min="5402" max="5402" width="15.8571428571429" style="76" customWidth="1"/>
    <col min="5403" max="5403" width="2" style="76" customWidth="1"/>
    <col min="5404" max="5404" width="1.14285714285714" style="76" customWidth="1"/>
    <col min="5405" max="5632" width="9.14285714285714" style="76"/>
    <col min="5633" max="5633" width="0.571428571428571" style="76" customWidth="1"/>
    <col min="5634" max="5644" width="9.14285714285714" style="76" hidden="1" customWidth="1"/>
    <col min="5645" max="5645" width="53.5714285714286" style="76" customWidth="1"/>
    <col min="5646" max="5646" width="7.14285714285714" style="76" customWidth="1"/>
    <col min="5647" max="5647" width="5.42857142857143" style="76" customWidth="1"/>
    <col min="5648" max="5648" width="5.28571428571429" style="76" customWidth="1"/>
    <col min="5649" max="5649" width="9.14285714285714" style="76" hidden="1" customWidth="1"/>
    <col min="5650" max="5650" width="3.85714285714286" style="76" customWidth="1"/>
    <col min="5651" max="5651" width="2.57142857142857" style="76" customWidth="1"/>
    <col min="5652" max="5652" width="4" style="76" customWidth="1"/>
    <col min="5653" max="5653" width="8.28571428571429" style="76" customWidth="1"/>
    <col min="5654" max="5654" width="7.71428571428571" style="76" customWidth="1"/>
    <col min="5655" max="5655" width="9.14285714285714" style="76" hidden="1" customWidth="1"/>
    <col min="5656" max="5656" width="18.1428571428571" style="76" customWidth="1"/>
    <col min="5657" max="5657" width="14.7142857142857" style="76" customWidth="1"/>
    <col min="5658" max="5658" width="15.8571428571429" style="76" customWidth="1"/>
    <col min="5659" max="5659" width="2" style="76" customWidth="1"/>
    <col min="5660" max="5660" width="1.14285714285714" style="76" customWidth="1"/>
    <col min="5661" max="5888" width="9.14285714285714" style="76"/>
    <col min="5889" max="5889" width="0.571428571428571" style="76" customWidth="1"/>
    <col min="5890" max="5900" width="9.14285714285714" style="76" hidden="1" customWidth="1"/>
    <col min="5901" max="5901" width="53.5714285714286" style="76" customWidth="1"/>
    <col min="5902" max="5902" width="7.14285714285714" style="76" customWidth="1"/>
    <col min="5903" max="5903" width="5.42857142857143" style="76" customWidth="1"/>
    <col min="5904" max="5904" width="5.28571428571429" style="76" customWidth="1"/>
    <col min="5905" max="5905" width="9.14285714285714" style="76" hidden="1" customWidth="1"/>
    <col min="5906" max="5906" width="3.85714285714286" style="76" customWidth="1"/>
    <col min="5907" max="5907" width="2.57142857142857" style="76" customWidth="1"/>
    <col min="5908" max="5908" width="4" style="76" customWidth="1"/>
    <col min="5909" max="5909" width="8.28571428571429" style="76" customWidth="1"/>
    <col min="5910" max="5910" width="7.71428571428571" style="76" customWidth="1"/>
    <col min="5911" max="5911" width="9.14285714285714" style="76" hidden="1" customWidth="1"/>
    <col min="5912" max="5912" width="18.1428571428571" style="76" customWidth="1"/>
    <col min="5913" max="5913" width="14.7142857142857" style="76" customWidth="1"/>
    <col min="5914" max="5914" width="15.8571428571429" style="76" customWidth="1"/>
    <col min="5915" max="5915" width="2" style="76" customWidth="1"/>
    <col min="5916" max="5916" width="1.14285714285714" style="76" customWidth="1"/>
    <col min="5917" max="6144" width="9.14285714285714" style="76"/>
    <col min="6145" max="6145" width="0.571428571428571" style="76" customWidth="1"/>
    <col min="6146" max="6156" width="9.14285714285714" style="76" hidden="1" customWidth="1"/>
    <col min="6157" max="6157" width="53.5714285714286" style="76" customWidth="1"/>
    <col min="6158" max="6158" width="7.14285714285714" style="76" customWidth="1"/>
    <col min="6159" max="6159" width="5.42857142857143" style="76" customWidth="1"/>
    <col min="6160" max="6160" width="5.28571428571429" style="76" customWidth="1"/>
    <col min="6161" max="6161" width="9.14285714285714" style="76" hidden="1" customWidth="1"/>
    <col min="6162" max="6162" width="3.85714285714286" style="76" customWidth="1"/>
    <col min="6163" max="6163" width="2.57142857142857" style="76" customWidth="1"/>
    <col min="6164" max="6164" width="4" style="76" customWidth="1"/>
    <col min="6165" max="6165" width="8.28571428571429" style="76" customWidth="1"/>
    <col min="6166" max="6166" width="7.71428571428571" style="76" customWidth="1"/>
    <col min="6167" max="6167" width="9.14285714285714" style="76" hidden="1" customWidth="1"/>
    <col min="6168" max="6168" width="18.1428571428571" style="76" customWidth="1"/>
    <col min="6169" max="6169" width="14.7142857142857" style="76" customWidth="1"/>
    <col min="6170" max="6170" width="15.8571428571429" style="76" customWidth="1"/>
    <col min="6171" max="6171" width="2" style="76" customWidth="1"/>
    <col min="6172" max="6172" width="1.14285714285714" style="76" customWidth="1"/>
    <col min="6173" max="6400" width="9.14285714285714" style="76"/>
    <col min="6401" max="6401" width="0.571428571428571" style="76" customWidth="1"/>
    <col min="6402" max="6412" width="9.14285714285714" style="76" hidden="1" customWidth="1"/>
    <col min="6413" max="6413" width="53.5714285714286" style="76" customWidth="1"/>
    <col min="6414" max="6414" width="7.14285714285714" style="76" customWidth="1"/>
    <col min="6415" max="6415" width="5.42857142857143" style="76" customWidth="1"/>
    <col min="6416" max="6416" width="5.28571428571429" style="76" customWidth="1"/>
    <col min="6417" max="6417" width="9.14285714285714" style="76" hidden="1" customWidth="1"/>
    <col min="6418" max="6418" width="3.85714285714286" style="76" customWidth="1"/>
    <col min="6419" max="6419" width="2.57142857142857" style="76" customWidth="1"/>
    <col min="6420" max="6420" width="4" style="76" customWidth="1"/>
    <col min="6421" max="6421" width="8.28571428571429" style="76" customWidth="1"/>
    <col min="6422" max="6422" width="7.71428571428571" style="76" customWidth="1"/>
    <col min="6423" max="6423" width="9.14285714285714" style="76" hidden="1" customWidth="1"/>
    <col min="6424" max="6424" width="18.1428571428571" style="76" customWidth="1"/>
    <col min="6425" max="6425" width="14.7142857142857" style="76" customWidth="1"/>
    <col min="6426" max="6426" width="15.8571428571429" style="76" customWidth="1"/>
    <col min="6427" max="6427" width="2" style="76" customWidth="1"/>
    <col min="6428" max="6428" width="1.14285714285714" style="76" customWidth="1"/>
    <col min="6429" max="6656" width="9.14285714285714" style="76"/>
    <col min="6657" max="6657" width="0.571428571428571" style="76" customWidth="1"/>
    <col min="6658" max="6668" width="9.14285714285714" style="76" hidden="1" customWidth="1"/>
    <col min="6669" max="6669" width="53.5714285714286" style="76" customWidth="1"/>
    <col min="6670" max="6670" width="7.14285714285714" style="76" customWidth="1"/>
    <col min="6671" max="6671" width="5.42857142857143" style="76" customWidth="1"/>
    <col min="6672" max="6672" width="5.28571428571429" style="76" customWidth="1"/>
    <col min="6673" max="6673" width="9.14285714285714" style="76" hidden="1" customWidth="1"/>
    <col min="6674" max="6674" width="3.85714285714286" style="76" customWidth="1"/>
    <col min="6675" max="6675" width="2.57142857142857" style="76" customWidth="1"/>
    <col min="6676" max="6676" width="4" style="76" customWidth="1"/>
    <col min="6677" max="6677" width="8.28571428571429" style="76" customWidth="1"/>
    <col min="6678" max="6678" width="7.71428571428571" style="76" customWidth="1"/>
    <col min="6679" max="6679" width="9.14285714285714" style="76" hidden="1" customWidth="1"/>
    <col min="6680" max="6680" width="18.1428571428571" style="76" customWidth="1"/>
    <col min="6681" max="6681" width="14.7142857142857" style="76" customWidth="1"/>
    <col min="6682" max="6682" width="15.8571428571429" style="76" customWidth="1"/>
    <col min="6683" max="6683" width="2" style="76" customWidth="1"/>
    <col min="6684" max="6684" width="1.14285714285714" style="76" customWidth="1"/>
    <col min="6685" max="6912" width="9.14285714285714" style="76"/>
    <col min="6913" max="6913" width="0.571428571428571" style="76" customWidth="1"/>
    <col min="6914" max="6924" width="9.14285714285714" style="76" hidden="1" customWidth="1"/>
    <col min="6925" max="6925" width="53.5714285714286" style="76" customWidth="1"/>
    <col min="6926" max="6926" width="7.14285714285714" style="76" customWidth="1"/>
    <col min="6927" max="6927" width="5.42857142857143" style="76" customWidth="1"/>
    <col min="6928" max="6928" width="5.28571428571429" style="76" customWidth="1"/>
    <col min="6929" max="6929" width="9.14285714285714" style="76" hidden="1" customWidth="1"/>
    <col min="6930" max="6930" width="3.85714285714286" style="76" customWidth="1"/>
    <col min="6931" max="6931" width="2.57142857142857" style="76" customWidth="1"/>
    <col min="6932" max="6932" width="4" style="76" customWidth="1"/>
    <col min="6933" max="6933" width="8.28571428571429" style="76" customWidth="1"/>
    <col min="6934" max="6934" width="7.71428571428571" style="76" customWidth="1"/>
    <col min="6935" max="6935" width="9.14285714285714" style="76" hidden="1" customWidth="1"/>
    <col min="6936" max="6936" width="18.1428571428571" style="76" customWidth="1"/>
    <col min="6937" max="6937" width="14.7142857142857" style="76" customWidth="1"/>
    <col min="6938" max="6938" width="15.8571428571429" style="76" customWidth="1"/>
    <col min="6939" max="6939" width="2" style="76" customWidth="1"/>
    <col min="6940" max="6940" width="1.14285714285714" style="76" customWidth="1"/>
    <col min="6941" max="7168" width="9.14285714285714" style="76"/>
    <col min="7169" max="7169" width="0.571428571428571" style="76" customWidth="1"/>
    <col min="7170" max="7180" width="9.14285714285714" style="76" hidden="1" customWidth="1"/>
    <col min="7181" max="7181" width="53.5714285714286" style="76" customWidth="1"/>
    <col min="7182" max="7182" width="7.14285714285714" style="76" customWidth="1"/>
    <col min="7183" max="7183" width="5.42857142857143" style="76" customWidth="1"/>
    <col min="7184" max="7184" width="5.28571428571429" style="76" customWidth="1"/>
    <col min="7185" max="7185" width="9.14285714285714" style="76" hidden="1" customWidth="1"/>
    <col min="7186" max="7186" width="3.85714285714286" style="76" customWidth="1"/>
    <col min="7187" max="7187" width="2.57142857142857" style="76" customWidth="1"/>
    <col min="7188" max="7188" width="4" style="76" customWidth="1"/>
    <col min="7189" max="7189" width="8.28571428571429" style="76" customWidth="1"/>
    <col min="7190" max="7190" width="7.71428571428571" style="76" customWidth="1"/>
    <col min="7191" max="7191" width="9.14285714285714" style="76" hidden="1" customWidth="1"/>
    <col min="7192" max="7192" width="18.1428571428571" style="76" customWidth="1"/>
    <col min="7193" max="7193" width="14.7142857142857" style="76" customWidth="1"/>
    <col min="7194" max="7194" width="15.8571428571429" style="76" customWidth="1"/>
    <col min="7195" max="7195" width="2" style="76" customWidth="1"/>
    <col min="7196" max="7196" width="1.14285714285714" style="76" customWidth="1"/>
    <col min="7197" max="7424" width="9.14285714285714" style="76"/>
    <col min="7425" max="7425" width="0.571428571428571" style="76" customWidth="1"/>
    <col min="7426" max="7436" width="9.14285714285714" style="76" hidden="1" customWidth="1"/>
    <col min="7437" max="7437" width="53.5714285714286" style="76" customWidth="1"/>
    <col min="7438" max="7438" width="7.14285714285714" style="76" customWidth="1"/>
    <col min="7439" max="7439" width="5.42857142857143" style="76" customWidth="1"/>
    <col min="7440" max="7440" width="5.28571428571429" style="76" customWidth="1"/>
    <col min="7441" max="7441" width="9.14285714285714" style="76" hidden="1" customWidth="1"/>
    <col min="7442" max="7442" width="3.85714285714286" style="76" customWidth="1"/>
    <col min="7443" max="7443" width="2.57142857142857" style="76" customWidth="1"/>
    <col min="7444" max="7444" width="4" style="76" customWidth="1"/>
    <col min="7445" max="7445" width="8.28571428571429" style="76" customWidth="1"/>
    <col min="7446" max="7446" width="7.71428571428571" style="76" customWidth="1"/>
    <col min="7447" max="7447" width="9.14285714285714" style="76" hidden="1" customWidth="1"/>
    <col min="7448" max="7448" width="18.1428571428571" style="76" customWidth="1"/>
    <col min="7449" max="7449" width="14.7142857142857" style="76" customWidth="1"/>
    <col min="7450" max="7450" width="15.8571428571429" style="76" customWidth="1"/>
    <col min="7451" max="7451" width="2" style="76" customWidth="1"/>
    <col min="7452" max="7452" width="1.14285714285714" style="76" customWidth="1"/>
    <col min="7453" max="7680" width="9.14285714285714" style="76"/>
    <col min="7681" max="7681" width="0.571428571428571" style="76" customWidth="1"/>
    <col min="7682" max="7692" width="9.14285714285714" style="76" hidden="1" customWidth="1"/>
    <col min="7693" max="7693" width="53.5714285714286" style="76" customWidth="1"/>
    <col min="7694" max="7694" width="7.14285714285714" style="76" customWidth="1"/>
    <col min="7695" max="7695" width="5.42857142857143" style="76" customWidth="1"/>
    <col min="7696" max="7696" width="5.28571428571429" style="76" customWidth="1"/>
    <col min="7697" max="7697" width="9.14285714285714" style="76" hidden="1" customWidth="1"/>
    <col min="7698" max="7698" width="3.85714285714286" style="76" customWidth="1"/>
    <col min="7699" max="7699" width="2.57142857142857" style="76" customWidth="1"/>
    <col min="7700" max="7700" width="4" style="76" customWidth="1"/>
    <col min="7701" max="7701" width="8.28571428571429" style="76" customWidth="1"/>
    <col min="7702" max="7702" width="7.71428571428571" style="76" customWidth="1"/>
    <col min="7703" max="7703" width="9.14285714285714" style="76" hidden="1" customWidth="1"/>
    <col min="7704" max="7704" width="18.1428571428571" style="76" customWidth="1"/>
    <col min="7705" max="7705" width="14.7142857142857" style="76" customWidth="1"/>
    <col min="7706" max="7706" width="15.8571428571429" style="76" customWidth="1"/>
    <col min="7707" max="7707" width="2" style="76" customWidth="1"/>
    <col min="7708" max="7708" width="1.14285714285714" style="76" customWidth="1"/>
    <col min="7709" max="7936" width="9.14285714285714" style="76"/>
    <col min="7937" max="7937" width="0.571428571428571" style="76" customWidth="1"/>
    <col min="7938" max="7948" width="9.14285714285714" style="76" hidden="1" customWidth="1"/>
    <col min="7949" max="7949" width="53.5714285714286" style="76" customWidth="1"/>
    <col min="7950" max="7950" width="7.14285714285714" style="76" customWidth="1"/>
    <col min="7951" max="7951" width="5.42857142857143" style="76" customWidth="1"/>
    <col min="7952" max="7952" width="5.28571428571429" style="76" customWidth="1"/>
    <col min="7953" max="7953" width="9.14285714285714" style="76" hidden="1" customWidth="1"/>
    <col min="7954" max="7954" width="3.85714285714286" style="76" customWidth="1"/>
    <col min="7955" max="7955" width="2.57142857142857" style="76" customWidth="1"/>
    <col min="7956" max="7956" width="4" style="76" customWidth="1"/>
    <col min="7957" max="7957" width="8.28571428571429" style="76" customWidth="1"/>
    <col min="7958" max="7958" width="7.71428571428571" style="76" customWidth="1"/>
    <col min="7959" max="7959" width="9.14285714285714" style="76" hidden="1" customWidth="1"/>
    <col min="7960" max="7960" width="18.1428571428571" style="76" customWidth="1"/>
    <col min="7961" max="7961" width="14.7142857142857" style="76" customWidth="1"/>
    <col min="7962" max="7962" width="15.8571428571429" style="76" customWidth="1"/>
    <col min="7963" max="7963" width="2" style="76" customWidth="1"/>
    <col min="7964" max="7964" width="1.14285714285714" style="76" customWidth="1"/>
    <col min="7965" max="8192" width="9.14285714285714" style="76"/>
    <col min="8193" max="8193" width="0.571428571428571" style="76" customWidth="1"/>
    <col min="8194" max="8204" width="9.14285714285714" style="76" hidden="1" customWidth="1"/>
    <col min="8205" max="8205" width="53.5714285714286" style="76" customWidth="1"/>
    <col min="8206" max="8206" width="7.14285714285714" style="76" customWidth="1"/>
    <col min="8207" max="8207" width="5.42857142857143" style="76" customWidth="1"/>
    <col min="8208" max="8208" width="5.28571428571429" style="76" customWidth="1"/>
    <col min="8209" max="8209" width="9.14285714285714" style="76" hidden="1" customWidth="1"/>
    <col min="8210" max="8210" width="3.85714285714286" style="76" customWidth="1"/>
    <col min="8211" max="8211" width="2.57142857142857" style="76" customWidth="1"/>
    <col min="8212" max="8212" width="4" style="76" customWidth="1"/>
    <col min="8213" max="8213" width="8.28571428571429" style="76" customWidth="1"/>
    <col min="8214" max="8214" width="7.71428571428571" style="76" customWidth="1"/>
    <col min="8215" max="8215" width="9.14285714285714" style="76" hidden="1" customWidth="1"/>
    <col min="8216" max="8216" width="18.1428571428571" style="76" customWidth="1"/>
    <col min="8217" max="8217" width="14.7142857142857" style="76" customWidth="1"/>
    <col min="8218" max="8218" width="15.8571428571429" style="76" customWidth="1"/>
    <col min="8219" max="8219" width="2" style="76" customWidth="1"/>
    <col min="8220" max="8220" width="1.14285714285714" style="76" customWidth="1"/>
    <col min="8221" max="8448" width="9.14285714285714" style="76"/>
    <col min="8449" max="8449" width="0.571428571428571" style="76" customWidth="1"/>
    <col min="8450" max="8460" width="9.14285714285714" style="76" hidden="1" customWidth="1"/>
    <col min="8461" max="8461" width="53.5714285714286" style="76" customWidth="1"/>
    <col min="8462" max="8462" width="7.14285714285714" style="76" customWidth="1"/>
    <col min="8463" max="8463" width="5.42857142857143" style="76" customWidth="1"/>
    <col min="8464" max="8464" width="5.28571428571429" style="76" customWidth="1"/>
    <col min="8465" max="8465" width="9.14285714285714" style="76" hidden="1" customWidth="1"/>
    <col min="8466" max="8466" width="3.85714285714286" style="76" customWidth="1"/>
    <col min="8467" max="8467" width="2.57142857142857" style="76" customWidth="1"/>
    <col min="8468" max="8468" width="4" style="76" customWidth="1"/>
    <col min="8469" max="8469" width="8.28571428571429" style="76" customWidth="1"/>
    <col min="8470" max="8470" width="7.71428571428571" style="76" customWidth="1"/>
    <col min="8471" max="8471" width="9.14285714285714" style="76" hidden="1" customWidth="1"/>
    <col min="8472" max="8472" width="18.1428571428571" style="76" customWidth="1"/>
    <col min="8473" max="8473" width="14.7142857142857" style="76" customWidth="1"/>
    <col min="8474" max="8474" width="15.8571428571429" style="76" customWidth="1"/>
    <col min="8475" max="8475" width="2" style="76" customWidth="1"/>
    <col min="8476" max="8476" width="1.14285714285714" style="76" customWidth="1"/>
    <col min="8477" max="8704" width="9.14285714285714" style="76"/>
    <col min="8705" max="8705" width="0.571428571428571" style="76" customWidth="1"/>
    <col min="8706" max="8716" width="9.14285714285714" style="76" hidden="1" customWidth="1"/>
    <col min="8717" max="8717" width="53.5714285714286" style="76" customWidth="1"/>
    <col min="8718" max="8718" width="7.14285714285714" style="76" customWidth="1"/>
    <col min="8719" max="8719" width="5.42857142857143" style="76" customWidth="1"/>
    <col min="8720" max="8720" width="5.28571428571429" style="76" customWidth="1"/>
    <col min="8721" max="8721" width="9.14285714285714" style="76" hidden="1" customWidth="1"/>
    <col min="8722" max="8722" width="3.85714285714286" style="76" customWidth="1"/>
    <col min="8723" max="8723" width="2.57142857142857" style="76" customWidth="1"/>
    <col min="8724" max="8724" width="4" style="76" customWidth="1"/>
    <col min="8725" max="8725" width="8.28571428571429" style="76" customWidth="1"/>
    <col min="8726" max="8726" width="7.71428571428571" style="76" customWidth="1"/>
    <col min="8727" max="8727" width="9.14285714285714" style="76" hidden="1" customWidth="1"/>
    <col min="8728" max="8728" width="18.1428571428571" style="76" customWidth="1"/>
    <col min="8729" max="8729" width="14.7142857142857" style="76" customWidth="1"/>
    <col min="8730" max="8730" width="15.8571428571429" style="76" customWidth="1"/>
    <col min="8731" max="8731" width="2" style="76" customWidth="1"/>
    <col min="8732" max="8732" width="1.14285714285714" style="76" customWidth="1"/>
    <col min="8733" max="8960" width="9.14285714285714" style="76"/>
    <col min="8961" max="8961" width="0.571428571428571" style="76" customWidth="1"/>
    <col min="8962" max="8972" width="9.14285714285714" style="76" hidden="1" customWidth="1"/>
    <col min="8973" max="8973" width="53.5714285714286" style="76" customWidth="1"/>
    <col min="8974" max="8974" width="7.14285714285714" style="76" customWidth="1"/>
    <col min="8975" max="8975" width="5.42857142857143" style="76" customWidth="1"/>
    <col min="8976" max="8976" width="5.28571428571429" style="76" customWidth="1"/>
    <col min="8977" max="8977" width="9.14285714285714" style="76" hidden="1" customWidth="1"/>
    <col min="8978" max="8978" width="3.85714285714286" style="76" customWidth="1"/>
    <col min="8979" max="8979" width="2.57142857142857" style="76" customWidth="1"/>
    <col min="8980" max="8980" width="4" style="76" customWidth="1"/>
    <col min="8981" max="8981" width="8.28571428571429" style="76" customWidth="1"/>
    <col min="8982" max="8982" width="7.71428571428571" style="76" customWidth="1"/>
    <col min="8983" max="8983" width="9.14285714285714" style="76" hidden="1" customWidth="1"/>
    <col min="8984" max="8984" width="18.1428571428571" style="76" customWidth="1"/>
    <col min="8985" max="8985" width="14.7142857142857" style="76" customWidth="1"/>
    <col min="8986" max="8986" width="15.8571428571429" style="76" customWidth="1"/>
    <col min="8987" max="8987" width="2" style="76" customWidth="1"/>
    <col min="8988" max="8988" width="1.14285714285714" style="76" customWidth="1"/>
    <col min="8989" max="9216" width="9.14285714285714" style="76"/>
    <col min="9217" max="9217" width="0.571428571428571" style="76" customWidth="1"/>
    <col min="9218" max="9228" width="9.14285714285714" style="76" hidden="1" customWidth="1"/>
    <col min="9229" max="9229" width="53.5714285714286" style="76" customWidth="1"/>
    <col min="9230" max="9230" width="7.14285714285714" style="76" customWidth="1"/>
    <col min="9231" max="9231" width="5.42857142857143" style="76" customWidth="1"/>
    <col min="9232" max="9232" width="5.28571428571429" style="76" customWidth="1"/>
    <col min="9233" max="9233" width="9.14285714285714" style="76" hidden="1" customWidth="1"/>
    <col min="9234" max="9234" width="3.85714285714286" style="76" customWidth="1"/>
    <col min="9235" max="9235" width="2.57142857142857" style="76" customWidth="1"/>
    <col min="9236" max="9236" width="4" style="76" customWidth="1"/>
    <col min="9237" max="9237" width="8.28571428571429" style="76" customWidth="1"/>
    <col min="9238" max="9238" width="7.71428571428571" style="76" customWidth="1"/>
    <col min="9239" max="9239" width="9.14285714285714" style="76" hidden="1" customWidth="1"/>
    <col min="9240" max="9240" width="18.1428571428571" style="76" customWidth="1"/>
    <col min="9241" max="9241" width="14.7142857142857" style="76" customWidth="1"/>
    <col min="9242" max="9242" width="15.8571428571429" style="76" customWidth="1"/>
    <col min="9243" max="9243" width="2" style="76" customWidth="1"/>
    <col min="9244" max="9244" width="1.14285714285714" style="76" customWidth="1"/>
    <col min="9245" max="9472" width="9.14285714285714" style="76"/>
    <col min="9473" max="9473" width="0.571428571428571" style="76" customWidth="1"/>
    <col min="9474" max="9484" width="9.14285714285714" style="76" hidden="1" customWidth="1"/>
    <col min="9485" max="9485" width="53.5714285714286" style="76" customWidth="1"/>
    <col min="9486" max="9486" width="7.14285714285714" style="76" customWidth="1"/>
    <col min="9487" max="9487" width="5.42857142857143" style="76" customWidth="1"/>
    <col min="9488" max="9488" width="5.28571428571429" style="76" customWidth="1"/>
    <col min="9489" max="9489" width="9.14285714285714" style="76" hidden="1" customWidth="1"/>
    <col min="9490" max="9490" width="3.85714285714286" style="76" customWidth="1"/>
    <col min="9491" max="9491" width="2.57142857142857" style="76" customWidth="1"/>
    <col min="9492" max="9492" width="4" style="76" customWidth="1"/>
    <col min="9493" max="9493" width="8.28571428571429" style="76" customWidth="1"/>
    <col min="9494" max="9494" width="7.71428571428571" style="76" customWidth="1"/>
    <col min="9495" max="9495" width="9.14285714285714" style="76" hidden="1" customWidth="1"/>
    <col min="9496" max="9496" width="18.1428571428571" style="76" customWidth="1"/>
    <col min="9497" max="9497" width="14.7142857142857" style="76" customWidth="1"/>
    <col min="9498" max="9498" width="15.8571428571429" style="76" customWidth="1"/>
    <col min="9499" max="9499" width="2" style="76" customWidth="1"/>
    <col min="9500" max="9500" width="1.14285714285714" style="76" customWidth="1"/>
    <col min="9501" max="9728" width="9.14285714285714" style="76"/>
    <col min="9729" max="9729" width="0.571428571428571" style="76" customWidth="1"/>
    <col min="9730" max="9740" width="9.14285714285714" style="76" hidden="1" customWidth="1"/>
    <col min="9741" max="9741" width="53.5714285714286" style="76" customWidth="1"/>
    <col min="9742" max="9742" width="7.14285714285714" style="76" customWidth="1"/>
    <col min="9743" max="9743" width="5.42857142857143" style="76" customWidth="1"/>
    <col min="9744" max="9744" width="5.28571428571429" style="76" customWidth="1"/>
    <col min="9745" max="9745" width="9.14285714285714" style="76" hidden="1" customWidth="1"/>
    <col min="9746" max="9746" width="3.85714285714286" style="76" customWidth="1"/>
    <col min="9747" max="9747" width="2.57142857142857" style="76" customWidth="1"/>
    <col min="9748" max="9748" width="4" style="76" customWidth="1"/>
    <col min="9749" max="9749" width="8.28571428571429" style="76" customWidth="1"/>
    <col min="9750" max="9750" width="7.71428571428571" style="76" customWidth="1"/>
    <col min="9751" max="9751" width="9.14285714285714" style="76" hidden="1" customWidth="1"/>
    <col min="9752" max="9752" width="18.1428571428571" style="76" customWidth="1"/>
    <col min="9753" max="9753" width="14.7142857142857" style="76" customWidth="1"/>
    <col min="9754" max="9754" width="15.8571428571429" style="76" customWidth="1"/>
    <col min="9755" max="9755" width="2" style="76" customWidth="1"/>
    <col min="9756" max="9756" width="1.14285714285714" style="76" customWidth="1"/>
    <col min="9757" max="9984" width="9.14285714285714" style="76"/>
    <col min="9985" max="9985" width="0.571428571428571" style="76" customWidth="1"/>
    <col min="9986" max="9996" width="9.14285714285714" style="76" hidden="1" customWidth="1"/>
    <col min="9997" max="9997" width="53.5714285714286" style="76" customWidth="1"/>
    <col min="9998" max="9998" width="7.14285714285714" style="76" customWidth="1"/>
    <col min="9999" max="9999" width="5.42857142857143" style="76" customWidth="1"/>
    <col min="10000" max="10000" width="5.28571428571429" style="76" customWidth="1"/>
    <col min="10001" max="10001" width="9.14285714285714" style="76" hidden="1" customWidth="1"/>
    <col min="10002" max="10002" width="3.85714285714286" style="76" customWidth="1"/>
    <col min="10003" max="10003" width="2.57142857142857" style="76" customWidth="1"/>
    <col min="10004" max="10004" width="4" style="76" customWidth="1"/>
    <col min="10005" max="10005" width="8.28571428571429" style="76" customWidth="1"/>
    <col min="10006" max="10006" width="7.71428571428571" style="76" customWidth="1"/>
    <col min="10007" max="10007" width="9.14285714285714" style="76" hidden="1" customWidth="1"/>
    <col min="10008" max="10008" width="18.1428571428571" style="76" customWidth="1"/>
    <col min="10009" max="10009" width="14.7142857142857" style="76" customWidth="1"/>
    <col min="10010" max="10010" width="15.8571428571429" style="76" customWidth="1"/>
    <col min="10011" max="10011" width="2" style="76" customWidth="1"/>
    <col min="10012" max="10012" width="1.14285714285714" style="76" customWidth="1"/>
    <col min="10013" max="10240" width="9.14285714285714" style="76"/>
    <col min="10241" max="10241" width="0.571428571428571" style="76" customWidth="1"/>
    <col min="10242" max="10252" width="9.14285714285714" style="76" hidden="1" customWidth="1"/>
    <col min="10253" max="10253" width="53.5714285714286" style="76" customWidth="1"/>
    <col min="10254" max="10254" width="7.14285714285714" style="76" customWidth="1"/>
    <col min="10255" max="10255" width="5.42857142857143" style="76" customWidth="1"/>
    <col min="10256" max="10256" width="5.28571428571429" style="76" customWidth="1"/>
    <col min="10257" max="10257" width="9.14285714285714" style="76" hidden="1" customWidth="1"/>
    <col min="10258" max="10258" width="3.85714285714286" style="76" customWidth="1"/>
    <col min="10259" max="10259" width="2.57142857142857" style="76" customWidth="1"/>
    <col min="10260" max="10260" width="4" style="76" customWidth="1"/>
    <col min="10261" max="10261" width="8.28571428571429" style="76" customWidth="1"/>
    <col min="10262" max="10262" width="7.71428571428571" style="76" customWidth="1"/>
    <col min="10263" max="10263" width="9.14285714285714" style="76" hidden="1" customWidth="1"/>
    <col min="10264" max="10264" width="18.1428571428571" style="76" customWidth="1"/>
    <col min="10265" max="10265" width="14.7142857142857" style="76" customWidth="1"/>
    <col min="10266" max="10266" width="15.8571428571429" style="76" customWidth="1"/>
    <col min="10267" max="10267" width="2" style="76" customWidth="1"/>
    <col min="10268" max="10268" width="1.14285714285714" style="76" customWidth="1"/>
    <col min="10269" max="10496" width="9.14285714285714" style="76"/>
    <col min="10497" max="10497" width="0.571428571428571" style="76" customWidth="1"/>
    <col min="10498" max="10508" width="9.14285714285714" style="76" hidden="1" customWidth="1"/>
    <col min="10509" max="10509" width="53.5714285714286" style="76" customWidth="1"/>
    <col min="10510" max="10510" width="7.14285714285714" style="76" customWidth="1"/>
    <col min="10511" max="10511" width="5.42857142857143" style="76" customWidth="1"/>
    <col min="10512" max="10512" width="5.28571428571429" style="76" customWidth="1"/>
    <col min="10513" max="10513" width="9.14285714285714" style="76" hidden="1" customWidth="1"/>
    <col min="10514" max="10514" width="3.85714285714286" style="76" customWidth="1"/>
    <col min="10515" max="10515" width="2.57142857142857" style="76" customWidth="1"/>
    <col min="10516" max="10516" width="4" style="76" customWidth="1"/>
    <col min="10517" max="10517" width="8.28571428571429" style="76" customWidth="1"/>
    <col min="10518" max="10518" width="7.71428571428571" style="76" customWidth="1"/>
    <col min="10519" max="10519" width="9.14285714285714" style="76" hidden="1" customWidth="1"/>
    <col min="10520" max="10520" width="18.1428571428571" style="76" customWidth="1"/>
    <col min="10521" max="10521" width="14.7142857142857" style="76" customWidth="1"/>
    <col min="10522" max="10522" width="15.8571428571429" style="76" customWidth="1"/>
    <col min="10523" max="10523" width="2" style="76" customWidth="1"/>
    <col min="10524" max="10524" width="1.14285714285714" style="76" customWidth="1"/>
    <col min="10525" max="10752" width="9.14285714285714" style="76"/>
    <col min="10753" max="10753" width="0.571428571428571" style="76" customWidth="1"/>
    <col min="10754" max="10764" width="9.14285714285714" style="76" hidden="1" customWidth="1"/>
    <col min="10765" max="10765" width="53.5714285714286" style="76" customWidth="1"/>
    <col min="10766" max="10766" width="7.14285714285714" style="76" customWidth="1"/>
    <col min="10767" max="10767" width="5.42857142857143" style="76" customWidth="1"/>
    <col min="10768" max="10768" width="5.28571428571429" style="76" customWidth="1"/>
    <col min="10769" max="10769" width="9.14285714285714" style="76" hidden="1" customWidth="1"/>
    <col min="10770" max="10770" width="3.85714285714286" style="76" customWidth="1"/>
    <col min="10771" max="10771" width="2.57142857142857" style="76" customWidth="1"/>
    <col min="10772" max="10772" width="4" style="76" customWidth="1"/>
    <col min="10773" max="10773" width="8.28571428571429" style="76" customWidth="1"/>
    <col min="10774" max="10774" width="7.71428571428571" style="76" customWidth="1"/>
    <col min="10775" max="10775" width="9.14285714285714" style="76" hidden="1" customWidth="1"/>
    <col min="10776" max="10776" width="18.1428571428571" style="76" customWidth="1"/>
    <col min="10777" max="10777" width="14.7142857142857" style="76" customWidth="1"/>
    <col min="10778" max="10778" width="15.8571428571429" style="76" customWidth="1"/>
    <col min="10779" max="10779" width="2" style="76" customWidth="1"/>
    <col min="10780" max="10780" width="1.14285714285714" style="76" customWidth="1"/>
    <col min="10781" max="11008" width="9.14285714285714" style="76"/>
    <col min="11009" max="11009" width="0.571428571428571" style="76" customWidth="1"/>
    <col min="11010" max="11020" width="9.14285714285714" style="76" hidden="1" customWidth="1"/>
    <col min="11021" max="11021" width="53.5714285714286" style="76" customWidth="1"/>
    <col min="11022" max="11022" width="7.14285714285714" style="76" customWidth="1"/>
    <col min="11023" max="11023" width="5.42857142857143" style="76" customWidth="1"/>
    <col min="11024" max="11024" width="5.28571428571429" style="76" customWidth="1"/>
    <col min="11025" max="11025" width="9.14285714285714" style="76" hidden="1" customWidth="1"/>
    <col min="11026" max="11026" width="3.85714285714286" style="76" customWidth="1"/>
    <col min="11027" max="11027" width="2.57142857142857" style="76" customWidth="1"/>
    <col min="11028" max="11028" width="4" style="76" customWidth="1"/>
    <col min="11029" max="11029" width="8.28571428571429" style="76" customWidth="1"/>
    <col min="11030" max="11030" width="7.71428571428571" style="76" customWidth="1"/>
    <col min="11031" max="11031" width="9.14285714285714" style="76" hidden="1" customWidth="1"/>
    <col min="11032" max="11032" width="18.1428571428571" style="76" customWidth="1"/>
    <col min="11033" max="11033" width="14.7142857142857" style="76" customWidth="1"/>
    <col min="11034" max="11034" width="15.8571428571429" style="76" customWidth="1"/>
    <col min="11035" max="11035" width="2" style="76" customWidth="1"/>
    <col min="11036" max="11036" width="1.14285714285714" style="76" customWidth="1"/>
    <col min="11037" max="11264" width="9.14285714285714" style="76"/>
    <col min="11265" max="11265" width="0.571428571428571" style="76" customWidth="1"/>
    <col min="11266" max="11276" width="9.14285714285714" style="76" hidden="1" customWidth="1"/>
    <col min="11277" max="11277" width="53.5714285714286" style="76" customWidth="1"/>
    <col min="11278" max="11278" width="7.14285714285714" style="76" customWidth="1"/>
    <col min="11279" max="11279" width="5.42857142857143" style="76" customWidth="1"/>
    <col min="11280" max="11280" width="5.28571428571429" style="76" customWidth="1"/>
    <col min="11281" max="11281" width="9.14285714285714" style="76" hidden="1" customWidth="1"/>
    <col min="11282" max="11282" width="3.85714285714286" style="76" customWidth="1"/>
    <col min="11283" max="11283" width="2.57142857142857" style="76" customWidth="1"/>
    <col min="11284" max="11284" width="4" style="76" customWidth="1"/>
    <col min="11285" max="11285" width="8.28571428571429" style="76" customWidth="1"/>
    <col min="11286" max="11286" width="7.71428571428571" style="76" customWidth="1"/>
    <col min="11287" max="11287" width="9.14285714285714" style="76" hidden="1" customWidth="1"/>
    <col min="11288" max="11288" width="18.1428571428571" style="76" customWidth="1"/>
    <col min="11289" max="11289" width="14.7142857142857" style="76" customWidth="1"/>
    <col min="11290" max="11290" width="15.8571428571429" style="76" customWidth="1"/>
    <col min="11291" max="11291" width="2" style="76" customWidth="1"/>
    <col min="11292" max="11292" width="1.14285714285714" style="76" customWidth="1"/>
    <col min="11293" max="11520" width="9.14285714285714" style="76"/>
    <col min="11521" max="11521" width="0.571428571428571" style="76" customWidth="1"/>
    <col min="11522" max="11532" width="9.14285714285714" style="76" hidden="1" customWidth="1"/>
    <col min="11533" max="11533" width="53.5714285714286" style="76" customWidth="1"/>
    <col min="11534" max="11534" width="7.14285714285714" style="76" customWidth="1"/>
    <col min="11535" max="11535" width="5.42857142857143" style="76" customWidth="1"/>
    <col min="11536" max="11536" width="5.28571428571429" style="76" customWidth="1"/>
    <col min="11537" max="11537" width="9.14285714285714" style="76" hidden="1" customWidth="1"/>
    <col min="11538" max="11538" width="3.85714285714286" style="76" customWidth="1"/>
    <col min="11539" max="11539" width="2.57142857142857" style="76" customWidth="1"/>
    <col min="11540" max="11540" width="4" style="76" customWidth="1"/>
    <col min="11541" max="11541" width="8.28571428571429" style="76" customWidth="1"/>
    <col min="11542" max="11542" width="7.71428571428571" style="76" customWidth="1"/>
    <col min="11543" max="11543" width="9.14285714285714" style="76" hidden="1" customWidth="1"/>
    <col min="11544" max="11544" width="18.1428571428571" style="76" customWidth="1"/>
    <col min="11545" max="11545" width="14.7142857142857" style="76" customWidth="1"/>
    <col min="11546" max="11546" width="15.8571428571429" style="76" customWidth="1"/>
    <col min="11547" max="11547" width="2" style="76" customWidth="1"/>
    <col min="11548" max="11548" width="1.14285714285714" style="76" customWidth="1"/>
    <col min="11549" max="11776" width="9.14285714285714" style="76"/>
    <col min="11777" max="11777" width="0.571428571428571" style="76" customWidth="1"/>
    <col min="11778" max="11788" width="9.14285714285714" style="76" hidden="1" customWidth="1"/>
    <col min="11789" max="11789" width="53.5714285714286" style="76" customWidth="1"/>
    <col min="11790" max="11790" width="7.14285714285714" style="76" customWidth="1"/>
    <col min="11791" max="11791" width="5.42857142857143" style="76" customWidth="1"/>
    <col min="11792" max="11792" width="5.28571428571429" style="76" customWidth="1"/>
    <col min="11793" max="11793" width="9.14285714285714" style="76" hidden="1" customWidth="1"/>
    <col min="11794" max="11794" width="3.85714285714286" style="76" customWidth="1"/>
    <col min="11795" max="11795" width="2.57142857142857" style="76" customWidth="1"/>
    <col min="11796" max="11796" width="4" style="76" customWidth="1"/>
    <col min="11797" max="11797" width="8.28571428571429" style="76" customWidth="1"/>
    <col min="11798" max="11798" width="7.71428571428571" style="76" customWidth="1"/>
    <col min="11799" max="11799" width="9.14285714285714" style="76" hidden="1" customWidth="1"/>
    <col min="11800" max="11800" width="18.1428571428571" style="76" customWidth="1"/>
    <col min="11801" max="11801" width="14.7142857142857" style="76" customWidth="1"/>
    <col min="11802" max="11802" width="15.8571428571429" style="76" customWidth="1"/>
    <col min="11803" max="11803" width="2" style="76" customWidth="1"/>
    <col min="11804" max="11804" width="1.14285714285714" style="76" customWidth="1"/>
    <col min="11805" max="12032" width="9.14285714285714" style="76"/>
    <col min="12033" max="12033" width="0.571428571428571" style="76" customWidth="1"/>
    <col min="12034" max="12044" width="9.14285714285714" style="76" hidden="1" customWidth="1"/>
    <col min="12045" max="12045" width="53.5714285714286" style="76" customWidth="1"/>
    <col min="12046" max="12046" width="7.14285714285714" style="76" customWidth="1"/>
    <col min="12047" max="12047" width="5.42857142857143" style="76" customWidth="1"/>
    <col min="12048" max="12048" width="5.28571428571429" style="76" customWidth="1"/>
    <col min="12049" max="12049" width="9.14285714285714" style="76" hidden="1" customWidth="1"/>
    <col min="12050" max="12050" width="3.85714285714286" style="76" customWidth="1"/>
    <col min="12051" max="12051" width="2.57142857142857" style="76" customWidth="1"/>
    <col min="12052" max="12052" width="4" style="76" customWidth="1"/>
    <col min="12053" max="12053" width="8.28571428571429" style="76" customWidth="1"/>
    <col min="12054" max="12054" width="7.71428571428571" style="76" customWidth="1"/>
    <col min="12055" max="12055" width="9.14285714285714" style="76" hidden="1" customWidth="1"/>
    <col min="12056" max="12056" width="18.1428571428571" style="76" customWidth="1"/>
    <col min="12057" max="12057" width="14.7142857142857" style="76" customWidth="1"/>
    <col min="12058" max="12058" width="15.8571428571429" style="76" customWidth="1"/>
    <col min="12059" max="12059" width="2" style="76" customWidth="1"/>
    <col min="12060" max="12060" width="1.14285714285714" style="76" customWidth="1"/>
    <col min="12061" max="12288" width="9.14285714285714" style="76"/>
    <col min="12289" max="12289" width="0.571428571428571" style="76" customWidth="1"/>
    <col min="12290" max="12300" width="9.14285714285714" style="76" hidden="1" customWidth="1"/>
    <col min="12301" max="12301" width="53.5714285714286" style="76" customWidth="1"/>
    <col min="12302" max="12302" width="7.14285714285714" style="76" customWidth="1"/>
    <col min="12303" max="12303" width="5.42857142857143" style="76" customWidth="1"/>
    <col min="12304" max="12304" width="5.28571428571429" style="76" customWidth="1"/>
    <col min="12305" max="12305" width="9.14285714285714" style="76" hidden="1" customWidth="1"/>
    <col min="12306" max="12306" width="3.85714285714286" style="76" customWidth="1"/>
    <col min="12307" max="12307" width="2.57142857142857" style="76" customWidth="1"/>
    <col min="12308" max="12308" width="4" style="76" customWidth="1"/>
    <col min="12309" max="12309" width="8.28571428571429" style="76" customWidth="1"/>
    <col min="12310" max="12310" width="7.71428571428571" style="76" customWidth="1"/>
    <col min="12311" max="12311" width="9.14285714285714" style="76" hidden="1" customWidth="1"/>
    <col min="12312" max="12312" width="18.1428571428571" style="76" customWidth="1"/>
    <col min="12313" max="12313" width="14.7142857142857" style="76" customWidth="1"/>
    <col min="12314" max="12314" width="15.8571428571429" style="76" customWidth="1"/>
    <col min="12315" max="12315" width="2" style="76" customWidth="1"/>
    <col min="12316" max="12316" width="1.14285714285714" style="76" customWidth="1"/>
    <col min="12317" max="12544" width="9.14285714285714" style="76"/>
    <col min="12545" max="12545" width="0.571428571428571" style="76" customWidth="1"/>
    <col min="12546" max="12556" width="9.14285714285714" style="76" hidden="1" customWidth="1"/>
    <col min="12557" max="12557" width="53.5714285714286" style="76" customWidth="1"/>
    <col min="12558" max="12558" width="7.14285714285714" style="76" customWidth="1"/>
    <col min="12559" max="12559" width="5.42857142857143" style="76" customWidth="1"/>
    <col min="12560" max="12560" width="5.28571428571429" style="76" customWidth="1"/>
    <col min="12561" max="12561" width="9.14285714285714" style="76" hidden="1" customWidth="1"/>
    <col min="12562" max="12562" width="3.85714285714286" style="76" customWidth="1"/>
    <col min="12563" max="12563" width="2.57142857142857" style="76" customWidth="1"/>
    <col min="12564" max="12564" width="4" style="76" customWidth="1"/>
    <col min="12565" max="12565" width="8.28571428571429" style="76" customWidth="1"/>
    <col min="12566" max="12566" width="7.71428571428571" style="76" customWidth="1"/>
    <col min="12567" max="12567" width="9.14285714285714" style="76" hidden="1" customWidth="1"/>
    <col min="12568" max="12568" width="18.1428571428571" style="76" customWidth="1"/>
    <col min="12569" max="12569" width="14.7142857142857" style="76" customWidth="1"/>
    <col min="12570" max="12570" width="15.8571428571429" style="76" customWidth="1"/>
    <col min="12571" max="12571" width="2" style="76" customWidth="1"/>
    <col min="12572" max="12572" width="1.14285714285714" style="76" customWidth="1"/>
    <col min="12573" max="12800" width="9.14285714285714" style="76"/>
    <col min="12801" max="12801" width="0.571428571428571" style="76" customWidth="1"/>
    <col min="12802" max="12812" width="9.14285714285714" style="76" hidden="1" customWidth="1"/>
    <col min="12813" max="12813" width="53.5714285714286" style="76" customWidth="1"/>
    <col min="12814" max="12814" width="7.14285714285714" style="76" customWidth="1"/>
    <col min="12815" max="12815" width="5.42857142857143" style="76" customWidth="1"/>
    <col min="12816" max="12816" width="5.28571428571429" style="76" customWidth="1"/>
    <col min="12817" max="12817" width="9.14285714285714" style="76" hidden="1" customWidth="1"/>
    <col min="12818" max="12818" width="3.85714285714286" style="76" customWidth="1"/>
    <col min="12819" max="12819" width="2.57142857142857" style="76" customWidth="1"/>
    <col min="12820" max="12820" width="4" style="76" customWidth="1"/>
    <col min="12821" max="12821" width="8.28571428571429" style="76" customWidth="1"/>
    <col min="12822" max="12822" width="7.71428571428571" style="76" customWidth="1"/>
    <col min="12823" max="12823" width="9.14285714285714" style="76" hidden="1" customWidth="1"/>
    <col min="12824" max="12824" width="18.1428571428571" style="76" customWidth="1"/>
    <col min="12825" max="12825" width="14.7142857142857" style="76" customWidth="1"/>
    <col min="12826" max="12826" width="15.8571428571429" style="76" customWidth="1"/>
    <col min="12827" max="12827" width="2" style="76" customWidth="1"/>
    <col min="12828" max="12828" width="1.14285714285714" style="76" customWidth="1"/>
    <col min="12829" max="13056" width="9.14285714285714" style="76"/>
    <col min="13057" max="13057" width="0.571428571428571" style="76" customWidth="1"/>
    <col min="13058" max="13068" width="9.14285714285714" style="76" hidden="1" customWidth="1"/>
    <col min="13069" max="13069" width="53.5714285714286" style="76" customWidth="1"/>
    <col min="13070" max="13070" width="7.14285714285714" style="76" customWidth="1"/>
    <col min="13071" max="13071" width="5.42857142857143" style="76" customWidth="1"/>
    <col min="13072" max="13072" width="5.28571428571429" style="76" customWidth="1"/>
    <col min="13073" max="13073" width="9.14285714285714" style="76" hidden="1" customWidth="1"/>
    <col min="13074" max="13074" width="3.85714285714286" style="76" customWidth="1"/>
    <col min="13075" max="13075" width="2.57142857142857" style="76" customWidth="1"/>
    <col min="13076" max="13076" width="4" style="76" customWidth="1"/>
    <col min="13077" max="13077" width="8.28571428571429" style="76" customWidth="1"/>
    <col min="13078" max="13078" width="7.71428571428571" style="76" customWidth="1"/>
    <col min="13079" max="13079" width="9.14285714285714" style="76" hidden="1" customWidth="1"/>
    <col min="13080" max="13080" width="18.1428571428571" style="76" customWidth="1"/>
    <col min="13081" max="13081" width="14.7142857142857" style="76" customWidth="1"/>
    <col min="13082" max="13082" width="15.8571428571429" style="76" customWidth="1"/>
    <col min="13083" max="13083" width="2" style="76" customWidth="1"/>
    <col min="13084" max="13084" width="1.14285714285714" style="76" customWidth="1"/>
    <col min="13085" max="13312" width="9.14285714285714" style="76"/>
    <col min="13313" max="13313" width="0.571428571428571" style="76" customWidth="1"/>
    <col min="13314" max="13324" width="9.14285714285714" style="76" hidden="1" customWidth="1"/>
    <col min="13325" max="13325" width="53.5714285714286" style="76" customWidth="1"/>
    <col min="13326" max="13326" width="7.14285714285714" style="76" customWidth="1"/>
    <col min="13327" max="13327" width="5.42857142857143" style="76" customWidth="1"/>
    <col min="13328" max="13328" width="5.28571428571429" style="76" customWidth="1"/>
    <col min="13329" max="13329" width="9.14285714285714" style="76" hidden="1" customWidth="1"/>
    <col min="13330" max="13330" width="3.85714285714286" style="76" customWidth="1"/>
    <col min="13331" max="13331" width="2.57142857142857" style="76" customWidth="1"/>
    <col min="13332" max="13332" width="4" style="76" customWidth="1"/>
    <col min="13333" max="13333" width="8.28571428571429" style="76" customWidth="1"/>
    <col min="13334" max="13334" width="7.71428571428571" style="76" customWidth="1"/>
    <col min="13335" max="13335" width="9.14285714285714" style="76" hidden="1" customWidth="1"/>
    <col min="13336" max="13336" width="18.1428571428571" style="76" customWidth="1"/>
    <col min="13337" max="13337" width="14.7142857142857" style="76" customWidth="1"/>
    <col min="13338" max="13338" width="15.8571428571429" style="76" customWidth="1"/>
    <col min="13339" max="13339" width="2" style="76" customWidth="1"/>
    <col min="13340" max="13340" width="1.14285714285714" style="76" customWidth="1"/>
    <col min="13341" max="13568" width="9.14285714285714" style="76"/>
    <col min="13569" max="13569" width="0.571428571428571" style="76" customWidth="1"/>
    <col min="13570" max="13580" width="9.14285714285714" style="76" hidden="1" customWidth="1"/>
    <col min="13581" max="13581" width="53.5714285714286" style="76" customWidth="1"/>
    <col min="13582" max="13582" width="7.14285714285714" style="76" customWidth="1"/>
    <col min="13583" max="13583" width="5.42857142857143" style="76" customWidth="1"/>
    <col min="13584" max="13584" width="5.28571428571429" style="76" customWidth="1"/>
    <col min="13585" max="13585" width="9.14285714285714" style="76" hidden="1" customWidth="1"/>
    <col min="13586" max="13586" width="3.85714285714286" style="76" customWidth="1"/>
    <col min="13587" max="13587" width="2.57142857142857" style="76" customWidth="1"/>
    <col min="13588" max="13588" width="4" style="76" customWidth="1"/>
    <col min="13589" max="13589" width="8.28571428571429" style="76" customWidth="1"/>
    <col min="13590" max="13590" width="7.71428571428571" style="76" customWidth="1"/>
    <col min="13591" max="13591" width="9.14285714285714" style="76" hidden="1" customWidth="1"/>
    <col min="13592" max="13592" width="18.1428571428571" style="76" customWidth="1"/>
    <col min="13593" max="13593" width="14.7142857142857" style="76" customWidth="1"/>
    <col min="13594" max="13594" width="15.8571428571429" style="76" customWidth="1"/>
    <col min="13595" max="13595" width="2" style="76" customWidth="1"/>
    <col min="13596" max="13596" width="1.14285714285714" style="76" customWidth="1"/>
    <col min="13597" max="13824" width="9.14285714285714" style="76"/>
    <col min="13825" max="13825" width="0.571428571428571" style="76" customWidth="1"/>
    <col min="13826" max="13836" width="9.14285714285714" style="76" hidden="1" customWidth="1"/>
    <col min="13837" max="13837" width="53.5714285714286" style="76" customWidth="1"/>
    <col min="13838" max="13838" width="7.14285714285714" style="76" customWidth="1"/>
    <col min="13839" max="13839" width="5.42857142857143" style="76" customWidth="1"/>
    <col min="13840" max="13840" width="5.28571428571429" style="76" customWidth="1"/>
    <col min="13841" max="13841" width="9.14285714285714" style="76" hidden="1" customWidth="1"/>
    <col min="13842" max="13842" width="3.85714285714286" style="76" customWidth="1"/>
    <col min="13843" max="13843" width="2.57142857142857" style="76" customWidth="1"/>
    <col min="13844" max="13844" width="4" style="76" customWidth="1"/>
    <col min="13845" max="13845" width="8.28571428571429" style="76" customWidth="1"/>
    <col min="13846" max="13846" width="7.71428571428571" style="76" customWidth="1"/>
    <col min="13847" max="13847" width="9.14285714285714" style="76" hidden="1" customWidth="1"/>
    <col min="13848" max="13848" width="18.1428571428571" style="76" customWidth="1"/>
    <col min="13849" max="13849" width="14.7142857142857" style="76" customWidth="1"/>
    <col min="13850" max="13850" width="15.8571428571429" style="76" customWidth="1"/>
    <col min="13851" max="13851" width="2" style="76" customWidth="1"/>
    <col min="13852" max="13852" width="1.14285714285714" style="76" customWidth="1"/>
    <col min="13853" max="14080" width="9.14285714285714" style="76"/>
    <col min="14081" max="14081" width="0.571428571428571" style="76" customWidth="1"/>
    <col min="14082" max="14092" width="9.14285714285714" style="76" hidden="1" customWidth="1"/>
    <col min="14093" max="14093" width="53.5714285714286" style="76" customWidth="1"/>
    <col min="14094" max="14094" width="7.14285714285714" style="76" customWidth="1"/>
    <col min="14095" max="14095" width="5.42857142857143" style="76" customWidth="1"/>
    <col min="14096" max="14096" width="5.28571428571429" style="76" customWidth="1"/>
    <col min="14097" max="14097" width="9.14285714285714" style="76" hidden="1" customWidth="1"/>
    <col min="14098" max="14098" width="3.85714285714286" style="76" customWidth="1"/>
    <col min="14099" max="14099" width="2.57142857142857" style="76" customWidth="1"/>
    <col min="14100" max="14100" width="4" style="76" customWidth="1"/>
    <col min="14101" max="14101" width="8.28571428571429" style="76" customWidth="1"/>
    <col min="14102" max="14102" width="7.71428571428571" style="76" customWidth="1"/>
    <col min="14103" max="14103" width="9.14285714285714" style="76" hidden="1" customWidth="1"/>
    <col min="14104" max="14104" width="18.1428571428571" style="76" customWidth="1"/>
    <col min="14105" max="14105" width="14.7142857142857" style="76" customWidth="1"/>
    <col min="14106" max="14106" width="15.8571428571429" style="76" customWidth="1"/>
    <col min="14107" max="14107" width="2" style="76" customWidth="1"/>
    <col min="14108" max="14108" width="1.14285714285714" style="76" customWidth="1"/>
    <col min="14109" max="14336" width="9.14285714285714" style="76"/>
    <col min="14337" max="14337" width="0.571428571428571" style="76" customWidth="1"/>
    <col min="14338" max="14348" width="9.14285714285714" style="76" hidden="1" customWidth="1"/>
    <col min="14349" max="14349" width="53.5714285714286" style="76" customWidth="1"/>
    <col min="14350" max="14350" width="7.14285714285714" style="76" customWidth="1"/>
    <col min="14351" max="14351" width="5.42857142857143" style="76" customWidth="1"/>
    <col min="14352" max="14352" width="5.28571428571429" style="76" customWidth="1"/>
    <col min="14353" max="14353" width="9.14285714285714" style="76" hidden="1" customWidth="1"/>
    <col min="14354" max="14354" width="3.85714285714286" style="76" customWidth="1"/>
    <col min="14355" max="14355" width="2.57142857142857" style="76" customWidth="1"/>
    <col min="14356" max="14356" width="4" style="76" customWidth="1"/>
    <col min="14357" max="14357" width="8.28571428571429" style="76" customWidth="1"/>
    <col min="14358" max="14358" width="7.71428571428571" style="76" customWidth="1"/>
    <col min="14359" max="14359" width="9.14285714285714" style="76" hidden="1" customWidth="1"/>
    <col min="14360" max="14360" width="18.1428571428571" style="76" customWidth="1"/>
    <col min="14361" max="14361" width="14.7142857142857" style="76" customWidth="1"/>
    <col min="14362" max="14362" width="15.8571428571429" style="76" customWidth="1"/>
    <col min="14363" max="14363" width="2" style="76" customWidth="1"/>
    <col min="14364" max="14364" width="1.14285714285714" style="76" customWidth="1"/>
    <col min="14365" max="14592" width="9.14285714285714" style="76"/>
    <col min="14593" max="14593" width="0.571428571428571" style="76" customWidth="1"/>
    <col min="14594" max="14604" width="9.14285714285714" style="76" hidden="1" customWidth="1"/>
    <col min="14605" max="14605" width="53.5714285714286" style="76" customWidth="1"/>
    <col min="14606" max="14606" width="7.14285714285714" style="76" customWidth="1"/>
    <col min="14607" max="14607" width="5.42857142857143" style="76" customWidth="1"/>
    <col min="14608" max="14608" width="5.28571428571429" style="76" customWidth="1"/>
    <col min="14609" max="14609" width="9.14285714285714" style="76" hidden="1" customWidth="1"/>
    <col min="14610" max="14610" width="3.85714285714286" style="76" customWidth="1"/>
    <col min="14611" max="14611" width="2.57142857142857" style="76" customWidth="1"/>
    <col min="14612" max="14612" width="4" style="76" customWidth="1"/>
    <col min="14613" max="14613" width="8.28571428571429" style="76" customWidth="1"/>
    <col min="14614" max="14614" width="7.71428571428571" style="76" customWidth="1"/>
    <col min="14615" max="14615" width="9.14285714285714" style="76" hidden="1" customWidth="1"/>
    <col min="14616" max="14616" width="18.1428571428571" style="76" customWidth="1"/>
    <col min="14617" max="14617" width="14.7142857142857" style="76" customWidth="1"/>
    <col min="14618" max="14618" width="15.8571428571429" style="76" customWidth="1"/>
    <col min="14619" max="14619" width="2" style="76" customWidth="1"/>
    <col min="14620" max="14620" width="1.14285714285714" style="76" customWidth="1"/>
    <col min="14621" max="14848" width="9.14285714285714" style="76"/>
    <col min="14849" max="14849" width="0.571428571428571" style="76" customWidth="1"/>
    <col min="14850" max="14860" width="9.14285714285714" style="76" hidden="1" customWidth="1"/>
    <col min="14861" max="14861" width="53.5714285714286" style="76" customWidth="1"/>
    <col min="14862" max="14862" width="7.14285714285714" style="76" customWidth="1"/>
    <col min="14863" max="14863" width="5.42857142857143" style="76" customWidth="1"/>
    <col min="14864" max="14864" width="5.28571428571429" style="76" customWidth="1"/>
    <col min="14865" max="14865" width="9.14285714285714" style="76" hidden="1" customWidth="1"/>
    <col min="14866" max="14866" width="3.85714285714286" style="76" customWidth="1"/>
    <col min="14867" max="14867" width="2.57142857142857" style="76" customWidth="1"/>
    <col min="14868" max="14868" width="4" style="76" customWidth="1"/>
    <col min="14869" max="14869" width="8.28571428571429" style="76" customWidth="1"/>
    <col min="14870" max="14870" width="7.71428571428571" style="76" customWidth="1"/>
    <col min="14871" max="14871" width="9.14285714285714" style="76" hidden="1" customWidth="1"/>
    <col min="14872" max="14872" width="18.1428571428571" style="76" customWidth="1"/>
    <col min="14873" max="14873" width="14.7142857142857" style="76" customWidth="1"/>
    <col min="14874" max="14874" width="15.8571428571429" style="76" customWidth="1"/>
    <col min="14875" max="14875" width="2" style="76" customWidth="1"/>
    <col min="14876" max="14876" width="1.14285714285714" style="76" customWidth="1"/>
    <col min="14877" max="15104" width="9.14285714285714" style="76"/>
    <col min="15105" max="15105" width="0.571428571428571" style="76" customWidth="1"/>
    <col min="15106" max="15116" width="9.14285714285714" style="76" hidden="1" customWidth="1"/>
    <col min="15117" max="15117" width="53.5714285714286" style="76" customWidth="1"/>
    <col min="15118" max="15118" width="7.14285714285714" style="76" customWidth="1"/>
    <col min="15119" max="15119" width="5.42857142857143" style="76" customWidth="1"/>
    <col min="15120" max="15120" width="5.28571428571429" style="76" customWidth="1"/>
    <col min="15121" max="15121" width="9.14285714285714" style="76" hidden="1" customWidth="1"/>
    <col min="15122" max="15122" width="3.85714285714286" style="76" customWidth="1"/>
    <col min="15123" max="15123" width="2.57142857142857" style="76" customWidth="1"/>
    <col min="15124" max="15124" width="4" style="76" customWidth="1"/>
    <col min="15125" max="15125" width="8.28571428571429" style="76" customWidth="1"/>
    <col min="15126" max="15126" width="7.71428571428571" style="76" customWidth="1"/>
    <col min="15127" max="15127" width="9.14285714285714" style="76" hidden="1" customWidth="1"/>
    <col min="15128" max="15128" width="18.1428571428571" style="76" customWidth="1"/>
    <col min="15129" max="15129" width="14.7142857142857" style="76" customWidth="1"/>
    <col min="15130" max="15130" width="15.8571428571429" style="76" customWidth="1"/>
    <col min="15131" max="15131" width="2" style="76" customWidth="1"/>
    <col min="15132" max="15132" width="1.14285714285714" style="76" customWidth="1"/>
    <col min="15133" max="15360" width="9.14285714285714" style="76"/>
    <col min="15361" max="15361" width="0.571428571428571" style="76" customWidth="1"/>
    <col min="15362" max="15372" width="9.14285714285714" style="76" hidden="1" customWidth="1"/>
    <col min="15373" max="15373" width="53.5714285714286" style="76" customWidth="1"/>
    <col min="15374" max="15374" width="7.14285714285714" style="76" customWidth="1"/>
    <col min="15375" max="15375" width="5.42857142857143" style="76" customWidth="1"/>
    <col min="15376" max="15376" width="5.28571428571429" style="76" customWidth="1"/>
    <col min="15377" max="15377" width="9.14285714285714" style="76" hidden="1" customWidth="1"/>
    <col min="15378" max="15378" width="3.85714285714286" style="76" customWidth="1"/>
    <col min="15379" max="15379" width="2.57142857142857" style="76" customWidth="1"/>
    <col min="15380" max="15380" width="4" style="76" customWidth="1"/>
    <col min="15381" max="15381" width="8.28571428571429" style="76" customWidth="1"/>
    <col min="15382" max="15382" width="7.71428571428571" style="76" customWidth="1"/>
    <col min="15383" max="15383" width="9.14285714285714" style="76" hidden="1" customWidth="1"/>
    <col min="15384" max="15384" width="18.1428571428571" style="76" customWidth="1"/>
    <col min="15385" max="15385" width="14.7142857142857" style="76" customWidth="1"/>
    <col min="15386" max="15386" width="15.8571428571429" style="76" customWidth="1"/>
    <col min="15387" max="15387" width="2" style="76" customWidth="1"/>
    <col min="15388" max="15388" width="1.14285714285714" style="76" customWidth="1"/>
    <col min="15389" max="15616" width="9.14285714285714" style="76"/>
    <col min="15617" max="15617" width="0.571428571428571" style="76" customWidth="1"/>
    <col min="15618" max="15628" width="9.14285714285714" style="76" hidden="1" customWidth="1"/>
    <col min="15629" max="15629" width="53.5714285714286" style="76" customWidth="1"/>
    <col min="15630" max="15630" width="7.14285714285714" style="76" customWidth="1"/>
    <col min="15631" max="15631" width="5.42857142857143" style="76" customWidth="1"/>
    <col min="15632" max="15632" width="5.28571428571429" style="76" customWidth="1"/>
    <col min="15633" max="15633" width="9.14285714285714" style="76" hidden="1" customWidth="1"/>
    <col min="15634" max="15634" width="3.85714285714286" style="76" customWidth="1"/>
    <col min="15635" max="15635" width="2.57142857142857" style="76" customWidth="1"/>
    <col min="15636" max="15636" width="4" style="76" customWidth="1"/>
    <col min="15637" max="15637" width="8.28571428571429" style="76" customWidth="1"/>
    <col min="15638" max="15638" width="7.71428571428571" style="76" customWidth="1"/>
    <col min="15639" max="15639" width="9.14285714285714" style="76" hidden="1" customWidth="1"/>
    <col min="15640" max="15640" width="18.1428571428571" style="76" customWidth="1"/>
    <col min="15641" max="15641" width="14.7142857142857" style="76" customWidth="1"/>
    <col min="15642" max="15642" width="15.8571428571429" style="76" customWidth="1"/>
    <col min="15643" max="15643" width="2" style="76" customWidth="1"/>
    <col min="15644" max="15644" width="1.14285714285714" style="76" customWidth="1"/>
    <col min="15645" max="15872" width="9.14285714285714" style="76"/>
    <col min="15873" max="15873" width="0.571428571428571" style="76" customWidth="1"/>
    <col min="15874" max="15884" width="9.14285714285714" style="76" hidden="1" customWidth="1"/>
    <col min="15885" max="15885" width="53.5714285714286" style="76" customWidth="1"/>
    <col min="15886" max="15886" width="7.14285714285714" style="76" customWidth="1"/>
    <col min="15887" max="15887" width="5.42857142857143" style="76" customWidth="1"/>
    <col min="15888" max="15888" width="5.28571428571429" style="76" customWidth="1"/>
    <col min="15889" max="15889" width="9.14285714285714" style="76" hidden="1" customWidth="1"/>
    <col min="15890" max="15890" width="3.85714285714286" style="76" customWidth="1"/>
    <col min="15891" max="15891" width="2.57142857142857" style="76" customWidth="1"/>
    <col min="15892" max="15892" width="4" style="76" customWidth="1"/>
    <col min="15893" max="15893" width="8.28571428571429" style="76" customWidth="1"/>
    <col min="15894" max="15894" width="7.71428571428571" style="76" customWidth="1"/>
    <col min="15895" max="15895" width="9.14285714285714" style="76" hidden="1" customWidth="1"/>
    <col min="15896" max="15896" width="18.1428571428571" style="76" customWidth="1"/>
    <col min="15897" max="15897" width="14.7142857142857" style="76" customWidth="1"/>
    <col min="15898" max="15898" width="15.8571428571429" style="76" customWidth="1"/>
    <col min="15899" max="15899" width="2" style="76" customWidth="1"/>
    <col min="15900" max="15900" width="1.14285714285714" style="76" customWidth="1"/>
    <col min="15901" max="16128" width="9.14285714285714" style="76"/>
    <col min="16129" max="16129" width="0.571428571428571" style="76" customWidth="1"/>
    <col min="16130" max="16140" width="9.14285714285714" style="76" hidden="1" customWidth="1"/>
    <col min="16141" max="16141" width="53.5714285714286" style="76" customWidth="1"/>
    <col min="16142" max="16142" width="7.14285714285714" style="76" customWidth="1"/>
    <col min="16143" max="16143" width="5.42857142857143" style="76" customWidth="1"/>
    <col min="16144" max="16144" width="5.28571428571429" style="76" customWidth="1"/>
    <col min="16145" max="16145" width="9.14285714285714" style="76" hidden="1" customWidth="1"/>
    <col min="16146" max="16146" width="3.85714285714286" style="76" customWidth="1"/>
    <col min="16147" max="16147" width="2.57142857142857" style="76" customWidth="1"/>
    <col min="16148" max="16148" width="4" style="76" customWidth="1"/>
    <col min="16149" max="16149" width="8.28571428571429" style="76" customWidth="1"/>
    <col min="16150" max="16150" width="7.71428571428571" style="76" customWidth="1"/>
    <col min="16151" max="16151" width="9.14285714285714" style="76" hidden="1" customWidth="1"/>
    <col min="16152" max="16152" width="18.1428571428571" style="76" customWidth="1"/>
    <col min="16153" max="16153" width="14.7142857142857" style="76" customWidth="1"/>
    <col min="16154" max="16154" width="15.8571428571429" style="76" customWidth="1"/>
    <col min="16155" max="16155" width="2" style="76" customWidth="1"/>
    <col min="16156" max="16156" width="1.14285714285714" style="76" customWidth="1"/>
    <col min="16157" max="16384" width="9.14285714285714" style="76"/>
  </cols>
  <sheetData>
    <row r="1" customHeight="1" spans="1:28">
      <c r="A1" s="77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158"/>
      <c r="Z1" s="124"/>
      <c r="AA1" s="124"/>
      <c r="AB1" s="124"/>
    </row>
    <row r="2" customHeight="1" spans="1:28">
      <c r="A2" s="77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140" t="s">
        <v>297</v>
      </c>
      <c r="W2" s="78"/>
      <c r="X2" s="124"/>
      <c r="Y2" s="158"/>
      <c r="Z2" s="124"/>
      <c r="AA2" s="124"/>
      <c r="AB2" s="124"/>
    </row>
    <row r="3" customHeight="1" spans="1:28">
      <c r="A3" s="77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140" t="s">
        <v>1</v>
      </c>
      <c r="W3" s="78"/>
      <c r="X3" s="124"/>
      <c r="Y3" s="158"/>
      <c r="Z3" s="124"/>
      <c r="AA3" s="124"/>
      <c r="AB3" s="124"/>
    </row>
    <row r="4" customHeight="1" spans="1:28">
      <c r="A4" s="77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140" t="s">
        <v>298</v>
      </c>
      <c r="W4" s="78"/>
      <c r="X4" s="124"/>
      <c r="Y4" s="158"/>
      <c r="Z4" s="124"/>
      <c r="AA4" s="124"/>
      <c r="AB4" s="124"/>
    </row>
    <row r="5" customHeight="1" spans="1:28">
      <c r="A5" s="77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125"/>
      <c r="O5" s="125"/>
      <c r="P5" s="124"/>
      <c r="Q5" s="82"/>
      <c r="R5" s="141"/>
      <c r="S5" s="82"/>
      <c r="T5" s="82"/>
      <c r="U5" s="82"/>
      <c r="V5" s="140" t="s">
        <v>299</v>
      </c>
      <c r="W5" s="142"/>
      <c r="X5" s="124"/>
      <c r="Y5" s="82"/>
      <c r="Z5" s="83"/>
      <c r="AA5" s="124"/>
      <c r="AB5" s="124"/>
    </row>
    <row r="6" customHeight="1" spans="1:28">
      <c r="A6" s="77"/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140" t="s">
        <v>300</v>
      </c>
      <c r="W6" s="78"/>
      <c r="X6" s="124"/>
      <c r="Y6" s="158"/>
      <c r="Z6" s="124"/>
      <c r="AA6" s="124"/>
      <c r="AB6" s="124"/>
    </row>
    <row r="7" customHeight="1" spans="1:28">
      <c r="A7" s="77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158"/>
      <c r="Z7" s="124"/>
      <c r="AA7" s="124"/>
      <c r="AB7" s="124"/>
    </row>
    <row r="8" customHeight="1" spans="1:28">
      <c r="A8" s="79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124"/>
      <c r="AB8" s="124"/>
    </row>
    <row r="9" customHeight="1" spans="1:28">
      <c r="A9" s="497" t="s">
        <v>301</v>
      </c>
      <c r="B9" s="498"/>
      <c r="C9" s="498"/>
      <c r="D9" s="498"/>
      <c r="E9" s="498"/>
      <c r="F9" s="498"/>
      <c r="G9" s="498"/>
      <c r="H9" s="498"/>
      <c r="I9" s="498"/>
      <c r="J9" s="498"/>
      <c r="K9" s="498"/>
      <c r="L9" s="498"/>
      <c r="M9" s="498"/>
      <c r="N9" s="498"/>
      <c r="O9" s="498"/>
      <c r="P9" s="498"/>
      <c r="Q9" s="498"/>
      <c r="R9" s="498"/>
      <c r="S9" s="498"/>
      <c r="T9" s="498"/>
      <c r="U9" s="498"/>
      <c r="V9" s="498"/>
      <c r="W9" s="498"/>
      <c r="X9" s="498"/>
      <c r="Y9" s="498"/>
      <c r="Z9" s="498"/>
      <c r="AA9" s="124"/>
      <c r="AB9" s="124"/>
    </row>
    <row r="10" ht="17.45" customHeight="1" spans="1:28">
      <c r="A10" s="497" t="s">
        <v>302</v>
      </c>
      <c r="B10" s="499"/>
      <c r="C10" s="499"/>
      <c r="D10" s="499"/>
      <c r="E10" s="499"/>
      <c r="F10" s="499"/>
      <c r="G10" s="499"/>
      <c r="H10" s="499"/>
      <c r="I10" s="499"/>
      <c r="J10" s="499"/>
      <c r="K10" s="499"/>
      <c r="L10" s="499"/>
      <c r="M10" s="499"/>
      <c r="N10" s="499"/>
      <c r="O10" s="499"/>
      <c r="P10" s="499"/>
      <c r="Q10" s="499"/>
      <c r="R10" s="499"/>
      <c r="S10" s="499"/>
      <c r="T10" s="499"/>
      <c r="U10" s="499"/>
      <c r="V10" s="499"/>
      <c r="W10" s="499"/>
      <c r="X10" s="499"/>
      <c r="Y10" s="499"/>
      <c r="Z10" s="499"/>
      <c r="AA10" s="124"/>
      <c r="AB10" s="124"/>
    </row>
    <row r="11" customHeight="1" spans="1:28">
      <c r="A11" s="500"/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78"/>
      <c r="N11" s="85"/>
      <c r="O11" s="85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124"/>
      <c r="AB11" s="124"/>
    </row>
    <row r="12" ht="86.25" customHeight="1" spans="1:28">
      <c r="A12" s="79"/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126"/>
      <c r="M12" s="126"/>
      <c r="N12" s="126"/>
      <c r="O12" s="126"/>
      <c r="P12" s="126"/>
      <c r="Q12" s="126"/>
      <c r="R12" s="126"/>
      <c r="S12" s="126"/>
      <c r="T12" s="126"/>
      <c r="U12" s="126"/>
      <c r="W12" s="534"/>
      <c r="X12" s="534"/>
      <c r="Y12" s="159"/>
      <c r="Z12" s="165" t="s">
        <v>303</v>
      </c>
      <c r="AA12" s="124"/>
      <c r="AB12" s="124"/>
    </row>
    <row r="13" ht="43.5" customHeight="1" spans="1:28">
      <c r="A13" s="87"/>
      <c r="B13" s="501"/>
      <c r="C13" s="88"/>
      <c r="D13" s="88"/>
      <c r="E13" s="88"/>
      <c r="F13" s="88"/>
      <c r="G13" s="88"/>
      <c r="H13" s="88"/>
      <c r="I13" s="88"/>
      <c r="J13" s="88"/>
      <c r="K13" s="88"/>
      <c r="L13" s="127"/>
      <c r="M13" s="128" t="s">
        <v>255</v>
      </c>
      <c r="N13" s="129" t="s">
        <v>304</v>
      </c>
      <c r="O13" s="143" t="s">
        <v>256</v>
      </c>
      <c r="P13" s="143" t="s">
        <v>257</v>
      </c>
      <c r="Q13" s="130" t="s">
        <v>305</v>
      </c>
      <c r="R13" s="128" t="s">
        <v>306</v>
      </c>
      <c r="S13" s="128"/>
      <c r="T13" s="128"/>
      <c r="U13" s="128"/>
      <c r="V13" s="129" t="s">
        <v>307</v>
      </c>
      <c r="W13" s="143" t="s">
        <v>308</v>
      </c>
      <c r="X13" s="143" t="s">
        <v>11</v>
      </c>
      <c r="Y13" s="128" t="s">
        <v>12</v>
      </c>
      <c r="Z13" s="161" t="s">
        <v>13</v>
      </c>
      <c r="AA13" s="162"/>
      <c r="AB13" s="124"/>
    </row>
    <row r="14" ht="12" customHeight="1" spans="1:28">
      <c r="A14" s="163"/>
      <c r="B14" s="502"/>
      <c r="C14" s="503"/>
      <c r="D14" s="307"/>
      <c r="E14" s="309"/>
      <c r="F14" s="309"/>
      <c r="G14" s="309"/>
      <c r="H14" s="309"/>
      <c r="I14" s="309"/>
      <c r="J14" s="309"/>
      <c r="K14" s="309"/>
      <c r="L14" s="355"/>
      <c r="M14" s="515">
        <v>1</v>
      </c>
      <c r="N14" s="515">
        <v>2</v>
      </c>
      <c r="O14" s="515">
        <v>3</v>
      </c>
      <c r="P14" s="515">
        <v>4</v>
      </c>
      <c r="Q14" s="535">
        <v>5</v>
      </c>
      <c r="R14" s="515">
        <v>5</v>
      </c>
      <c r="S14" s="515"/>
      <c r="T14" s="515"/>
      <c r="U14" s="515"/>
      <c r="V14" s="536">
        <v>6</v>
      </c>
      <c r="W14" s="515">
        <v>7</v>
      </c>
      <c r="X14" s="515">
        <v>7</v>
      </c>
      <c r="Y14" s="515">
        <v>8</v>
      </c>
      <c r="Z14" s="515">
        <v>9</v>
      </c>
      <c r="AA14" s="163"/>
      <c r="AB14" s="124"/>
    </row>
    <row r="15" ht="51.75" customHeight="1" spans="1:28">
      <c r="A15" s="91"/>
      <c r="B15" s="504"/>
      <c r="C15" s="505" t="s">
        <v>309</v>
      </c>
      <c r="D15" s="506"/>
      <c r="E15" s="506"/>
      <c r="F15" s="506"/>
      <c r="G15" s="506"/>
      <c r="H15" s="506"/>
      <c r="I15" s="506"/>
      <c r="J15" s="506"/>
      <c r="K15" s="506"/>
      <c r="L15" s="506"/>
      <c r="M15" s="516"/>
      <c r="N15" s="517">
        <v>606</v>
      </c>
      <c r="O15" s="518" t="s">
        <v>310</v>
      </c>
      <c r="P15" s="519" t="s">
        <v>310</v>
      </c>
      <c r="Q15" s="537" t="s">
        <v>310</v>
      </c>
      <c r="R15" s="538" t="s">
        <v>310</v>
      </c>
      <c r="S15" s="539" t="s">
        <v>310</v>
      </c>
      <c r="T15" s="538" t="s">
        <v>310</v>
      </c>
      <c r="U15" s="540" t="s">
        <v>310</v>
      </c>
      <c r="V15" s="541" t="s">
        <v>310</v>
      </c>
      <c r="W15" s="542"/>
      <c r="X15" s="543"/>
      <c r="Y15" s="543"/>
      <c r="Z15" s="563"/>
      <c r="AA15" s="165"/>
      <c r="AB15" s="124"/>
    </row>
    <row r="16" ht="23.25" customHeight="1" spans="1:28">
      <c r="A16" s="91"/>
      <c r="B16" s="504"/>
      <c r="C16" s="507"/>
      <c r="D16" s="508" t="s">
        <v>259</v>
      </c>
      <c r="E16" s="314"/>
      <c r="F16" s="314"/>
      <c r="G16" s="314"/>
      <c r="H16" s="314"/>
      <c r="I16" s="314"/>
      <c r="J16" s="314"/>
      <c r="K16" s="314"/>
      <c r="L16" s="314"/>
      <c r="M16" s="330"/>
      <c r="N16" s="517">
        <v>606</v>
      </c>
      <c r="O16" s="331">
        <v>1</v>
      </c>
      <c r="P16" s="332" t="s">
        <v>310</v>
      </c>
      <c r="Q16" s="537" t="s">
        <v>310</v>
      </c>
      <c r="R16" s="357" t="s">
        <v>310</v>
      </c>
      <c r="S16" s="358" t="s">
        <v>310</v>
      </c>
      <c r="T16" s="357" t="s">
        <v>310</v>
      </c>
      <c r="U16" s="359" t="s">
        <v>310</v>
      </c>
      <c r="V16" s="360" t="s">
        <v>310</v>
      </c>
      <c r="W16" s="542"/>
      <c r="X16" s="544">
        <f>X17+X22+X50+X55+X42+X45</f>
        <v>3315.7</v>
      </c>
      <c r="Y16" s="544">
        <f>Y17+Y22+Y50</f>
        <v>4107.36</v>
      </c>
      <c r="Z16" s="564">
        <f>Z17+Z22+Z50</f>
        <v>3489.75</v>
      </c>
      <c r="AA16" s="165"/>
      <c r="AB16" s="124"/>
    </row>
    <row r="17" ht="54" customHeight="1" spans="1:28">
      <c r="A17" s="91"/>
      <c r="B17" s="504"/>
      <c r="C17" s="509"/>
      <c r="D17" s="510"/>
      <c r="E17" s="316" t="s">
        <v>261</v>
      </c>
      <c r="F17" s="317"/>
      <c r="G17" s="317"/>
      <c r="H17" s="317"/>
      <c r="I17" s="317"/>
      <c r="J17" s="317"/>
      <c r="K17" s="317"/>
      <c r="L17" s="317"/>
      <c r="M17" s="333"/>
      <c r="N17" s="520">
        <v>606</v>
      </c>
      <c r="O17" s="334">
        <v>1</v>
      </c>
      <c r="P17" s="335">
        <v>2</v>
      </c>
      <c r="Q17" s="545" t="s">
        <v>310</v>
      </c>
      <c r="R17" s="364" t="s">
        <v>310</v>
      </c>
      <c r="S17" s="365" t="s">
        <v>310</v>
      </c>
      <c r="T17" s="364" t="s">
        <v>310</v>
      </c>
      <c r="U17" s="366" t="s">
        <v>310</v>
      </c>
      <c r="V17" s="367" t="s">
        <v>310</v>
      </c>
      <c r="W17" s="546"/>
      <c r="X17" s="547">
        <f>X18</f>
        <v>846.197</v>
      </c>
      <c r="Y17" s="547">
        <f>Y18</f>
        <v>904.66</v>
      </c>
      <c r="Z17" s="565">
        <f>Z18</f>
        <v>955.66</v>
      </c>
      <c r="AA17" s="165"/>
      <c r="AB17" s="124"/>
    </row>
    <row r="18" ht="67.5" customHeight="1" spans="1:28">
      <c r="A18" s="91"/>
      <c r="B18" s="504"/>
      <c r="C18" s="509"/>
      <c r="D18" s="511"/>
      <c r="E18" s="512"/>
      <c r="F18" s="180" t="s">
        <v>311</v>
      </c>
      <c r="G18" s="180"/>
      <c r="H18" s="180"/>
      <c r="I18" s="170"/>
      <c r="J18" s="170"/>
      <c r="K18" s="170"/>
      <c r="L18" s="170"/>
      <c r="M18" s="139"/>
      <c r="N18" s="521">
        <v>606</v>
      </c>
      <c r="O18" s="336">
        <v>1</v>
      </c>
      <c r="P18" s="337">
        <v>2</v>
      </c>
      <c r="Q18" s="537" t="s">
        <v>312</v>
      </c>
      <c r="R18" s="370">
        <v>86</v>
      </c>
      <c r="S18" s="371" t="s">
        <v>313</v>
      </c>
      <c r="T18" s="370" t="s">
        <v>260</v>
      </c>
      <c r="U18" s="372" t="s">
        <v>314</v>
      </c>
      <c r="V18" s="373" t="s">
        <v>310</v>
      </c>
      <c r="W18" s="542"/>
      <c r="X18" s="548">
        <f>X20</f>
        <v>846.197</v>
      </c>
      <c r="Y18" s="548">
        <f>SUM(Y19)</f>
        <v>904.66</v>
      </c>
      <c r="Z18" s="566">
        <f>SUM(Z19)</f>
        <v>955.66</v>
      </c>
      <c r="AA18" s="165"/>
      <c r="AB18" s="124"/>
    </row>
    <row r="19" ht="67.5" customHeight="1" spans="1:28">
      <c r="A19" s="91"/>
      <c r="B19" s="504"/>
      <c r="C19" s="509"/>
      <c r="D19" s="511"/>
      <c r="E19" s="512"/>
      <c r="F19" s="321"/>
      <c r="G19" s="321"/>
      <c r="H19" s="321"/>
      <c r="I19" s="170"/>
      <c r="J19" s="170"/>
      <c r="K19" s="170"/>
      <c r="L19" s="170"/>
      <c r="M19" s="139" t="s">
        <v>315</v>
      </c>
      <c r="N19" s="521">
        <v>606</v>
      </c>
      <c r="O19" s="336">
        <v>1</v>
      </c>
      <c r="P19" s="337">
        <v>2</v>
      </c>
      <c r="Q19" s="537"/>
      <c r="R19" s="370">
        <v>86</v>
      </c>
      <c r="S19" s="371">
        <v>0</v>
      </c>
      <c r="T19" s="370">
        <v>1</v>
      </c>
      <c r="U19" s="372">
        <v>0</v>
      </c>
      <c r="V19" s="373"/>
      <c r="W19" s="542"/>
      <c r="X19" s="548">
        <f>SUM(X20)</f>
        <v>846.197</v>
      </c>
      <c r="Y19" s="548">
        <f>SUM(Y20)</f>
        <v>904.66</v>
      </c>
      <c r="Z19" s="566">
        <f>SUM(Z20)</f>
        <v>955.66</v>
      </c>
      <c r="AA19" s="165"/>
      <c r="AB19" s="124"/>
    </row>
    <row r="20" ht="35.25" customHeight="1" spans="1:28">
      <c r="A20" s="91"/>
      <c r="B20" s="504"/>
      <c r="C20" s="509"/>
      <c r="D20" s="511"/>
      <c r="E20" s="513"/>
      <c r="F20" s="321"/>
      <c r="G20" s="321"/>
      <c r="H20" s="321"/>
      <c r="I20" s="180" t="s">
        <v>316</v>
      </c>
      <c r="J20" s="170"/>
      <c r="K20" s="170"/>
      <c r="L20" s="170"/>
      <c r="M20" s="139"/>
      <c r="N20" s="521">
        <v>606</v>
      </c>
      <c r="O20" s="336">
        <v>1</v>
      </c>
      <c r="P20" s="337">
        <v>2</v>
      </c>
      <c r="Q20" s="537" t="s">
        <v>317</v>
      </c>
      <c r="R20" s="370">
        <v>86</v>
      </c>
      <c r="S20" s="371" t="s">
        <v>313</v>
      </c>
      <c r="T20" s="370">
        <v>1</v>
      </c>
      <c r="U20" s="372">
        <v>0</v>
      </c>
      <c r="V20" s="373" t="s">
        <v>310</v>
      </c>
      <c r="W20" s="542"/>
      <c r="X20" s="548">
        <f>X21</f>
        <v>846.197</v>
      </c>
      <c r="Y20" s="548">
        <f>Y21</f>
        <v>904.66</v>
      </c>
      <c r="Z20" s="566">
        <f>SUM(Z21)</f>
        <v>955.66</v>
      </c>
      <c r="AA20" s="165"/>
      <c r="AB20" s="124"/>
    </row>
    <row r="21" ht="37.5" customHeight="1" spans="1:28">
      <c r="A21" s="91"/>
      <c r="B21" s="504"/>
      <c r="C21" s="509"/>
      <c r="D21" s="511"/>
      <c r="E21" s="514"/>
      <c r="F21" s="139"/>
      <c r="G21" s="139"/>
      <c r="H21" s="139"/>
      <c r="I21" s="338"/>
      <c r="J21" s="339" t="s">
        <v>318</v>
      </c>
      <c r="K21" s="339"/>
      <c r="L21" s="339"/>
      <c r="M21" s="340"/>
      <c r="N21" s="522">
        <v>606</v>
      </c>
      <c r="O21" s="341">
        <v>1</v>
      </c>
      <c r="P21" s="137">
        <v>2</v>
      </c>
      <c r="Q21" s="537" t="s">
        <v>317</v>
      </c>
      <c r="R21" s="375">
        <v>86</v>
      </c>
      <c r="S21" s="376" t="s">
        <v>313</v>
      </c>
      <c r="T21" s="375">
        <v>1</v>
      </c>
      <c r="U21" s="377" t="s">
        <v>319</v>
      </c>
      <c r="V21" s="147" t="s">
        <v>320</v>
      </c>
      <c r="W21" s="542"/>
      <c r="X21" s="549">
        <v>846.197</v>
      </c>
      <c r="Y21" s="549">
        <v>904.66</v>
      </c>
      <c r="Z21" s="168">
        <v>955.66</v>
      </c>
      <c r="AA21" s="165"/>
      <c r="AB21" s="124"/>
    </row>
    <row r="22" ht="66" customHeight="1" spans="1:28">
      <c r="A22" s="91"/>
      <c r="B22" s="504"/>
      <c r="C22" s="509"/>
      <c r="D22" s="511"/>
      <c r="E22" s="316" t="s">
        <v>263</v>
      </c>
      <c r="F22" s="317"/>
      <c r="G22" s="317"/>
      <c r="H22" s="317"/>
      <c r="I22" s="317"/>
      <c r="J22" s="342"/>
      <c r="K22" s="342"/>
      <c r="L22" s="342"/>
      <c r="M22" s="343"/>
      <c r="N22" s="523">
        <v>606</v>
      </c>
      <c r="O22" s="344">
        <v>1</v>
      </c>
      <c r="P22" s="345">
        <v>4</v>
      </c>
      <c r="Q22" s="545" t="s">
        <v>310</v>
      </c>
      <c r="R22" s="380" t="s">
        <v>310</v>
      </c>
      <c r="S22" s="381" t="s">
        <v>310</v>
      </c>
      <c r="T22" s="380" t="s">
        <v>310</v>
      </c>
      <c r="U22" s="382" t="s">
        <v>310</v>
      </c>
      <c r="V22" s="383" t="s">
        <v>310</v>
      </c>
      <c r="W22" s="546"/>
      <c r="X22" s="547">
        <f>X23+X29</f>
        <v>2416.923</v>
      </c>
      <c r="Y22" s="547">
        <f>Y23+SUM(Y29)</f>
        <v>3159.72</v>
      </c>
      <c r="Z22" s="565">
        <f>SUM(Z29)</f>
        <v>2528.09</v>
      </c>
      <c r="AA22" s="165"/>
      <c r="AB22" s="124"/>
    </row>
    <row r="23" ht="64.5" customHeight="1" spans="1:28">
      <c r="A23" s="91"/>
      <c r="B23" s="504"/>
      <c r="C23" s="509"/>
      <c r="D23" s="511"/>
      <c r="E23" s="512"/>
      <c r="F23" s="180" t="s">
        <v>321</v>
      </c>
      <c r="G23" s="180"/>
      <c r="H23" s="170"/>
      <c r="I23" s="170"/>
      <c r="J23" s="170"/>
      <c r="K23" s="170"/>
      <c r="L23" s="170"/>
      <c r="M23" s="139"/>
      <c r="N23" s="521">
        <v>606</v>
      </c>
      <c r="O23" s="336">
        <v>1</v>
      </c>
      <c r="P23" s="337">
        <v>4</v>
      </c>
      <c r="Q23" s="537" t="s">
        <v>322</v>
      </c>
      <c r="R23" s="370">
        <v>85</v>
      </c>
      <c r="S23" s="371" t="s">
        <v>313</v>
      </c>
      <c r="T23" s="370" t="s">
        <v>260</v>
      </c>
      <c r="U23" s="372" t="s">
        <v>314</v>
      </c>
      <c r="V23" s="373" t="s">
        <v>310</v>
      </c>
      <c r="W23" s="542"/>
      <c r="X23" s="548">
        <f>X24</f>
        <v>0.5</v>
      </c>
      <c r="Y23" s="548">
        <f>Y24</f>
        <v>0</v>
      </c>
      <c r="Z23" s="548">
        <f>Z24</f>
        <v>0</v>
      </c>
      <c r="AA23" s="165"/>
      <c r="AB23" s="124"/>
    </row>
    <row r="24" ht="64.5" customHeight="1" spans="1:28">
      <c r="A24" s="91"/>
      <c r="B24" s="504"/>
      <c r="C24" s="509"/>
      <c r="D24" s="511"/>
      <c r="E24" s="512"/>
      <c r="F24" s="321"/>
      <c r="G24" s="321"/>
      <c r="H24" s="170"/>
      <c r="I24" s="170"/>
      <c r="J24" s="170"/>
      <c r="K24" s="170"/>
      <c r="L24" s="170"/>
      <c r="M24" s="524" t="s">
        <v>323</v>
      </c>
      <c r="N24" s="521">
        <v>606</v>
      </c>
      <c r="O24" s="336">
        <v>1</v>
      </c>
      <c r="P24" s="337">
        <v>4</v>
      </c>
      <c r="Q24" s="537"/>
      <c r="R24" s="370">
        <v>85</v>
      </c>
      <c r="S24" s="371">
        <v>0</v>
      </c>
      <c r="T24" s="370">
        <v>0</v>
      </c>
      <c r="U24" s="372">
        <v>0</v>
      </c>
      <c r="V24" s="373"/>
      <c r="W24" s="542"/>
      <c r="X24" s="548">
        <f t="shared" ref="X24:Z25" si="0">SUM(X25)</f>
        <v>0.5</v>
      </c>
      <c r="Y24" s="548">
        <f t="shared" si="0"/>
        <v>0</v>
      </c>
      <c r="Z24" s="548">
        <f t="shared" si="0"/>
        <v>0</v>
      </c>
      <c r="AA24" s="165"/>
      <c r="AB24" s="124"/>
    </row>
    <row r="25" ht="64.5" customHeight="1" spans="1:28">
      <c r="A25" s="91"/>
      <c r="B25" s="504"/>
      <c r="C25" s="509"/>
      <c r="D25" s="511"/>
      <c r="E25" s="512"/>
      <c r="F25" s="321"/>
      <c r="G25" s="321"/>
      <c r="H25" s="170"/>
      <c r="I25" s="170"/>
      <c r="J25" s="170"/>
      <c r="K25" s="170"/>
      <c r="L25" s="170"/>
      <c r="M25" s="525" t="s">
        <v>324</v>
      </c>
      <c r="N25" s="521">
        <v>606</v>
      </c>
      <c r="O25" s="336">
        <v>1</v>
      </c>
      <c r="P25" s="337">
        <v>4</v>
      </c>
      <c r="Q25" s="537"/>
      <c r="R25" s="370">
        <v>85</v>
      </c>
      <c r="S25" s="371">
        <v>3</v>
      </c>
      <c r="T25" s="370">
        <v>5</v>
      </c>
      <c r="U25" s="372">
        <v>0</v>
      </c>
      <c r="V25" s="373"/>
      <c r="W25" s="542"/>
      <c r="X25" s="548">
        <f t="shared" si="0"/>
        <v>0.5</v>
      </c>
      <c r="Y25" s="548">
        <f t="shared" si="0"/>
        <v>0</v>
      </c>
      <c r="Z25" s="548">
        <f t="shared" si="0"/>
        <v>0</v>
      </c>
      <c r="AA25" s="165"/>
      <c r="AB25" s="124"/>
    </row>
    <row r="26" ht="64.5" customHeight="1" spans="1:28">
      <c r="A26" s="91"/>
      <c r="B26" s="504"/>
      <c r="C26" s="509"/>
      <c r="D26" s="511"/>
      <c r="E26" s="512"/>
      <c r="F26" s="321"/>
      <c r="G26" s="321"/>
      <c r="H26" s="170"/>
      <c r="I26" s="170"/>
      <c r="J26" s="170"/>
      <c r="K26" s="170"/>
      <c r="L26" s="170"/>
      <c r="M26" s="525" t="s">
        <v>325</v>
      </c>
      <c r="N26" s="521">
        <v>606</v>
      </c>
      <c r="O26" s="336">
        <v>1</v>
      </c>
      <c r="P26" s="337">
        <v>4</v>
      </c>
      <c r="Q26" s="537"/>
      <c r="R26" s="370">
        <v>85</v>
      </c>
      <c r="S26" s="371">
        <v>3</v>
      </c>
      <c r="T26" s="370">
        <v>5</v>
      </c>
      <c r="U26" s="372">
        <v>60004</v>
      </c>
      <c r="V26" s="373"/>
      <c r="W26" s="542"/>
      <c r="X26" s="548">
        <v>0.5</v>
      </c>
      <c r="Y26" s="548">
        <v>0</v>
      </c>
      <c r="Z26" s="566">
        <v>0</v>
      </c>
      <c r="AA26" s="165"/>
      <c r="AB26" s="124"/>
    </row>
    <row r="27" ht="64.5" customHeight="1" spans="1:28">
      <c r="A27" s="91"/>
      <c r="B27" s="504"/>
      <c r="C27" s="509"/>
      <c r="D27" s="511"/>
      <c r="E27" s="512"/>
      <c r="F27" s="321"/>
      <c r="G27" s="321"/>
      <c r="H27" s="170"/>
      <c r="I27" s="170"/>
      <c r="J27" s="170"/>
      <c r="K27" s="170"/>
      <c r="L27" s="170"/>
      <c r="M27" s="525" t="s">
        <v>326</v>
      </c>
      <c r="N27" s="521">
        <v>606</v>
      </c>
      <c r="O27" s="336">
        <v>1</v>
      </c>
      <c r="P27" s="337">
        <v>4</v>
      </c>
      <c r="Q27" s="537"/>
      <c r="R27" s="370">
        <v>83</v>
      </c>
      <c r="S27" s="371">
        <v>3</v>
      </c>
      <c r="T27" s="370">
        <v>5</v>
      </c>
      <c r="U27" s="372">
        <v>60004</v>
      </c>
      <c r="V27" s="373">
        <v>500</v>
      </c>
      <c r="W27" s="542"/>
      <c r="X27" s="548">
        <v>0</v>
      </c>
      <c r="Y27" s="548">
        <v>0</v>
      </c>
      <c r="Z27" s="566">
        <v>0</v>
      </c>
      <c r="AA27" s="165"/>
      <c r="AB27" s="124"/>
    </row>
    <row r="28" ht="64.5" customHeight="1" spans="1:28">
      <c r="A28" s="91"/>
      <c r="B28" s="504"/>
      <c r="C28" s="509"/>
      <c r="D28" s="511"/>
      <c r="E28" s="512"/>
      <c r="F28" s="321"/>
      <c r="G28" s="321"/>
      <c r="H28" s="170"/>
      <c r="I28" s="170"/>
      <c r="J28" s="170"/>
      <c r="K28" s="170"/>
      <c r="L28" s="170"/>
      <c r="M28" s="525" t="s">
        <v>327</v>
      </c>
      <c r="N28" s="521">
        <v>606</v>
      </c>
      <c r="O28" s="336">
        <v>1</v>
      </c>
      <c r="P28" s="337">
        <v>4</v>
      </c>
      <c r="Q28" s="537"/>
      <c r="R28" s="370">
        <v>85</v>
      </c>
      <c r="S28" s="371">
        <v>3</v>
      </c>
      <c r="T28" s="370">
        <v>5</v>
      </c>
      <c r="U28" s="372">
        <v>60004</v>
      </c>
      <c r="V28" s="373">
        <v>540</v>
      </c>
      <c r="W28" s="542"/>
      <c r="X28" s="548">
        <v>0.5</v>
      </c>
      <c r="Y28" s="548">
        <v>0</v>
      </c>
      <c r="Z28" s="566">
        <v>0</v>
      </c>
      <c r="AA28" s="165"/>
      <c r="AB28" s="124"/>
    </row>
    <row r="29" ht="64.5" customHeight="1" spans="1:28">
      <c r="A29" s="91"/>
      <c r="B29" s="504"/>
      <c r="C29" s="509"/>
      <c r="D29" s="511"/>
      <c r="E29" s="512"/>
      <c r="F29" s="321"/>
      <c r="G29" s="321"/>
      <c r="H29" s="170"/>
      <c r="I29" s="170"/>
      <c r="J29" s="170"/>
      <c r="K29" s="170"/>
      <c r="L29" s="170"/>
      <c r="M29" s="526" t="s">
        <v>311</v>
      </c>
      <c r="N29" s="521">
        <v>606</v>
      </c>
      <c r="O29" s="336">
        <v>1</v>
      </c>
      <c r="P29" s="337">
        <v>4</v>
      </c>
      <c r="Q29" s="537"/>
      <c r="R29" s="370">
        <v>86</v>
      </c>
      <c r="S29" s="371">
        <v>0</v>
      </c>
      <c r="T29" s="370">
        <v>0</v>
      </c>
      <c r="U29" s="372">
        <v>0</v>
      </c>
      <c r="V29" s="373"/>
      <c r="W29" s="542"/>
      <c r="X29" s="548">
        <f>SUM(X30+X38)</f>
        <v>2416.423</v>
      </c>
      <c r="Y29" s="548">
        <f>SUM(Y30)</f>
        <v>3159.72</v>
      </c>
      <c r="Z29" s="566">
        <f>SUM(Z30)</f>
        <v>2528.09</v>
      </c>
      <c r="AA29" s="165"/>
      <c r="AB29" s="124"/>
    </row>
    <row r="30" ht="35.25" customHeight="1" spans="1:28">
      <c r="A30" s="91"/>
      <c r="B30" s="504"/>
      <c r="C30" s="509"/>
      <c r="D30" s="511"/>
      <c r="E30" s="513"/>
      <c r="F30" s="321"/>
      <c r="G30" s="321"/>
      <c r="H30" s="180" t="s">
        <v>315</v>
      </c>
      <c r="I30" s="170"/>
      <c r="J30" s="170"/>
      <c r="K30" s="170"/>
      <c r="L30" s="170"/>
      <c r="M30" s="139"/>
      <c r="N30" s="521">
        <v>606</v>
      </c>
      <c r="O30" s="336">
        <v>1</v>
      </c>
      <c r="P30" s="337">
        <v>4</v>
      </c>
      <c r="Q30" s="537" t="s">
        <v>328</v>
      </c>
      <c r="R30" s="370" t="s">
        <v>329</v>
      </c>
      <c r="S30" s="371" t="s">
        <v>313</v>
      </c>
      <c r="T30" s="370" t="s">
        <v>330</v>
      </c>
      <c r="U30" s="372" t="s">
        <v>314</v>
      </c>
      <c r="V30" s="373" t="s">
        <v>310</v>
      </c>
      <c r="W30" s="542"/>
      <c r="X30" s="548">
        <f>X31+X34+X36</f>
        <v>2412.423</v>
      </c>
      <c r="Y30" s="548">
        <f>Y31+Y36</f>
        <v>3159.72</v>
      </c>
      <c r="Z30" s="566">
        <f>Z31+Z36</f>
        <v>2528.09</v>
      </c>
      <c r="AA30" s="165"/>
      <c r="AB30" s="124"/>
    </row>
    <row r="31" ht="23.25" customHeight="1" spans="1:28">
      <c r="A31" s="91"/>
      <c r="B31" s="504"/>
      <c r="C31" s="509"/>
      <c r="D31" s="511"/>
      <c r="E31" s="513"/>
      <c r="F31" s="326"/>
      <c r="G31" s="326"/>
      <c r="H31" s="321"/>
      <c r="I31" s="180" t="s">
        <v>331</v>
      </c>
      <c r="J31" s="170"/>
      <c r="K31" s="170"/>
      <c r="L31" s="170"/>
      <c r="M31" s="139"/>
      <c r="N31" s="521">
        <v>606</v>
      </c>
      <c r="O31" s="336">
        <v>1</v>
      </c>
      <c r="P31" s="337">
        <v>4</v>
      </c>
      <c r="Q31" s="537" t="s">
        <v>332</v>
      </c>
      <c r="R31" s="370" t="s">
        <v>329</v>
      </c>
      <c r="S31" s="371" t="s">
        <v>313</v>
      </c>
      <c r="T31" s="370" t="s">
        <v>330</v>
      </c>
      <c r="U31" s="372" t="s">
        <v>333</v>
      </c>
      <c r="V31" s="373" t="s">
        <v>310</v>
      </c>
      <c r="W31" s="542"/>
      <c r="X31" s="548">
        <f>X32+X33</f>
        <v>1923.08</v>
      </c>
      <c r="Y31" s="548">
        <f>Y32+Y33</f>
        <v>3159.72</v>
      </c>
      <c r="Z31" s="566">
        <f>Z32+Z33</f>
        <v>2528.09</v>
      </c>
      <c r="AA31" s="165"/>
      <c r="AB31" s="124"/>
    </row>
    <row r="32" ht="50.25" customHeight="1" spans="1:28">
      <c r="A32" s="91"/>
      <c r="B32" s="504"/>
      <c r="C32" s="509"/>
      <c r="D32" s="511"/>
      <c r="E32" s="513"/>
      <c r="F32" s="326"/>
      <c r="G32" s="326"/>
      <c r="H32" s="326"/>
      <c r="I32" s="321"/>
      <c r="J32" s="347" t="s">
        <v>318</v>
      </c>
      <c r="K32" s="347"/>
      <c r="L32" s="347"/>
      <c r="M32" s="106"/>
      <c r="N32" s="521">
        <v>606</v>
      </c>
      <c r="O32" s="336">
        <v>1</v>
      </c>
      <c r="P32" s="337">
        <v>4</v>
      </c>
      <c r="Q32" s="537" t="s">
        <v>332</v>
      </c>
      <c r="R32" s="370" t="s">
        <v>329</v>
      </c>
      <c r="S32" s="371" t="s">
        <v>313</v>
      </c>
      <c r="T32" s="370" t="s">
        <v>330</v>
      </c>
      <c r="U32" s="372" t="s">
        <v>333</v>
      </c>
      <c r="V32" s="373" t="s">
        <v>320</v>
      </c>
      <c r="W32" s="542"/>
      <c r="X32" s="550">
        <v>789.43</v>
      </c>
      <c r="Y32" s="550">
        <v>1975</v>
      </c>
      <c r="Z32" s="567">
        <v>1975.09</v>
      </c>
      <c r="AA32" s="165"/>
      <c r="AB32" s="124"/>
    </row>
    <row r="33" ht="51.75" customHeight="1" spans="1:28">
      <c r="A33" s="91"/>
      <c r="B33" s="504"/>
      <c r="C33" s="509"/>
      <c r="D33" s="330"/>
      <c r="E33" s="514"/>
      <c r="F33" s="139"/>
      <c r="G33" s="139"/>
      <c r="H33" s="139"/>
      <c r="I33" s="338"/>
      <c r="J33" s="347"/>
      <c r="K33" s="347"/>
      <c r="L33" s="347"/>
      <c r="M33" s="106" t="s">
        <v>334</v>
      </c>
      <c r="N33" s="521">
        <v>606</v>
      </c>
      <c r="O33" s="336">
        <v>1</v>
      </c>
      <c r="P33" s="337">
        <v>4</v>
      </c>
      <c r="Q33" s="537"/>
      <c r="R33" s="370">
        <v>86</v>
      </c>
      <c r="S33" s="371">
        <v>0</v>
      </c>
      <c r="T33" s="370">
        <v>1</v>
      </c>
      <c r="U33" s="372">
        <v>10002</v>
      </c>
      <c r="V33" s="373">
        <v>240</v>
      </c>
      <c r="W33" s="542"/>
      <c r="X33" s="550">
        <v>1133.65</v>
      </c>
      <c r="Y33" s="550">
        <v>1184.72</v>
      </c>
      <c r="Z33" s="567">
        <v>553</v>
      </c>
      <c r="AA33" s="165"/>
      <c r="AB33" s="124"/>
    </row>
    <row r="34" ht="51.75" customHeight="1" spans="1:28">
      <c r="A34" s="91"/>
      <c r="B34" s="504"/>
      <c r="C34" s="509"/>
      <c r="D34" s="330"/>
      <c r="E34" s="514"/>
      <c r="F34" s="139"/>
      <c r="G34" s="139"/>
      <c r="H34" s="139"/>
      <c r="I34" s="338"/>
      <c r="J34" s="347"/>
      <c r="K34" s="347"/>
      <c r="L34" s="347"/>
      <c r="M34" s="106" t="s">
        <v>335</v>
      </c>
      <c r="N34" s="521">
        <v>606</v>
      </c>
      <c r="O34" s="336">
        <v>1</v>
      </c>
      <c r="P34" s="337">
        <v>4</v>
      </c>
      <c r="Q34" s="537"/>
      <c r="R34" s="370">
        <v>86</v>
      </c>
      <c r="S34" s="371">
        <v>0</v>
      </c>
      <c r="T34" s="370">
        <v>1</v>
      </c>
      <c r="U34" s="372">
        <v>78888</v>
      </c>
      <c r="V34" s="373"/>
      <c r="W34" s="542"/>
      <c r="X34" s="551">
        <f>SUM(X35)</f>
        <v>0</v>
      </c>
      <c r="Y34" s="551">
        <f>SUM(Y35)</f>
        <v>0</v>
      </c>
      <c r="Z34" s="568">
        <f>SUM(Z35)</f>
        <v>0</v>
      </c>
      <c r="AA34" s="165"/>
      <c r="AB34" s="124"/>
    </row>
    <row r="35" ht="51.75" customHeight="1" spans="1:28">
      <c r="A35" s="91"/>
      <c r="B35" s="504"/>
      <c r="C35" s="509"/>
      <c r="D35" s="330"/>
      <c r="E35" s="514"/>
      <c r="F35" s="139"/>
      <c r="G35" s="139"/>
      <c r="H35" s="139"/>
      <c r="I35" s="338"/>
      <c r="J35" s="347"/>
      <c r="K35" s="347"/>
      <c r="L35" s="347"/>
      <c r="M35" s="106" t="s">
        <v>318</v>
      </c>
      <c r="N35" s="521">
        <v>606</v>
      </c>
      <c r="O35" s="336">
        <v>1</v>
      </c>
      <c r="P35" s="337">
        <v>4</v>
      </c>
      <c r="Q35" s="537"/>
      <c r="R35" s="370">
        <v>86</v>
      </c>
      <c r="S35" s="371">
        <v>0</v>
      </c>
      <c r="T35" s="370">
        <v>1</v>
      </c>
      <c r="U35" s="372">
        <v>78888</v>
      </c>
      <c r="V35" s="373">
        <v>120</v>
      </c>
      <c r="W35" s="542"/>
      <c r="X35" s="550">
        <v>0</v>
      </c>
      <c r="Y35" s="550">
        <v>0</v>
      </c>
      <c r="Z35" s="567">
        <v>0</v>
      </c>
      <c r="AA35" s="165"/>
      <c r="AB35" s="124"/>
    </row>
    <row r="36" ht="51.75" customHeight="1" spans="1:28">
      <c r="A36" s="91"/>
      <c r="B36" s="504"/>
      <c r="C36" s="509"/>
      <c r="D36" s="330"/>
      <c r="E36" s="514"/>
      <c r="F36" s="139"/>
      <c r="G36" s="139"/>
      <c r="H36" s="139"/>
      <c r="I36" s="338"/>
      <c r="J36" s="347"/>
      <c r="K36" s="347"/>
      <c r="L36" s="347"/>
      <c r="M36" s="106" t="s">
        <v>336</v>
      </c>
      <c r="N36" s="521">
        <v>606</v>
      </c>
      <c r="O36" s="336">
        <v>1</v>
      </c>
      <c r="P36" s="337">
        <v>4</v>
      </c>
      <c r="Q36" s="537"/>
      <c r="R36" s="370">
        <v>86</v>
      </c>
      <c r="S36" s="371">
        <v>0</v>
      </c>
      <c r="T36" s="370">
        <v>1</v>
      </c>
      <c r="U36" s="372">
        <v>90002</v>
      </c>
      <c r="V36" s="373"/>
      <c r="W36" s="542"/>
      <c r="X36" s="548">
        <f>SUM(X37)</f>
        <v>489.343</v>
      </c>
      <c r="Y36" s="548">
        <f>SUM(Y37)</f>
        <v>0</v>
      </c>
      <c r="Z36" s="566">
        <f>SUM(Z37)</f>
        <v>0</v>
      </c>
      <c r="AA36" s="165"/>
      <c r="AB36" s="124"/>
    </row>
    <row r="37" ht="51.75" customHeight="1" spans="1:28">
      <c r="A37" s="91"/>
      <c r="B37" s="504"/>
      <c r="C37" s="509"/>
      <c r="D37" s="330"/>
      <c r="E37" s="514"/>
      <c r="F37" s="139"/>
      <c r="G37" s="139"/>
      <c r="H37" s="139"/>
      <c r="I37" s="338"/>
      <c r="J37" s="347"/>
      <c r="K37" s="347"/>
      <c r="L37" s="347"/>
      <c r="M37" s="106" t="s">
        <v>318</v>
      </c>
      <c r="N37" s="521">
        <v>606</v>
      </c>
      <c r="O37" s="336">
        <v>1</v>
      </c>
      <c r="P37" s="337">
        <v>4</v>
      </c>
      <c r="Q37" s="537"/>
      <c r="R37" s="370">
        <v>86</v>
      </c>
      <c r="S37" s="371">
        <v>0</v>
      </c>
      <c r="T37" s="370">
        <v>1</v>
      </c>
      <c r="U37" s="372">
        <v>90002</v>
      </c>
      <c r="V37" s="373">
        <v>120</v>
      </c>
      <c r="W37" s="542"/>
      <c r="X37" s="550">
        <v>489.343</v>
      </c>
      <c r="Y37" s="550">
        <v>0</v>
      </c>
      <c r="Z37" s="567">
        <v>0</v>
      </c>
      <c r="AA37" s="165"/>
      <c r="AB37" s="124"/>
    </row>
    <row r="38" ht="69.75" customHeight="1" spans="1:28">
      <c r="A38" s="91"/>
      <c r="B38" s="504"/>
      <c r="C38" s="509"/>
      <c r="D38" s="330"/>
      <c r="E38" s="514"/>
      <c r="F38" s="139"/>
      <c r="G38" s="139"/>
      <c r="H38" s="139"/>
      <c r="I38" s="338"/>
      <c r="J38" s="347"/>
      <c r="K38" s="347"/>
      <c r="L38" s="347"/>
      <c r="M38" s="106" t="s">
        <v>337</v>
      </c>
      <c r="N38" s="521">
        <v>606</v>
      </c>
      <c r="O38" s="336">
        <v>1</v>
      </c>
      <c r="P38" s="337">
        <v>4</v>
      </c>
      <c r="Q38" s="537"/>
      <c r="R38" s="370">
        <v>86</v>
      </c>
      <c r="S38" s="371">
        <v>0</v>
      </c>
      <c r="T38" s="370">
        <v>10</v>
      </c>
      <c r="U38" s="372">
        <v>0</v>
      </c>
      <c r="V38" s="373"/>
      <c r="W38" s="542"/>
      <c r="X38" s="551">
        <f t="shared" ref="X38:Z39" si="1">SUM(X39)</f>
        <v>4</v>
      </c>
      <c r="Y38" s="551">
        <f t="shared" si="1"/>
        <v>0</v>
      </c>
      <c r="Z38" s="568">
        <f t="shared" si="1"/>
        <v>0</v>
      </c>
      <c r="AA38" s="165"/>
      <c r="AB38" s="124"/>
    </row>
    <row r="39" ht="69.75" customHeight="1" spans="1:28">
      <c r="A39" s="91"/>
      <c r="B39" s="504"/>
      <c r="C39" s="509"/>
      <c r="D39" s="330"/>
      <c r="E39" s="514"/>
      <c r="F39" s="139"/>
      <c r="G39" s="139"/>
      <c r="H39" s="139"/>
      <c r="I39" s="338"/>
      <c r="J39" s="347"/>
      <c r="K39" s="347"/>
      <c r="L39" s="347"/>
      <c r="M39" s="106" t="s">
        <v>338</v>
      </c>
      <c r="N39" s="521">
        <v>606</v>
      </c>
      <c r="O39" s="336">
        <v>1</v>
      </c>
      <c r="P39" s="337">
        <v>4</v>
      </c>
      <c r="Q39" s="537"/>
      <c r="R39" s="370">
        <v>86</v>
      </c>
      <c r="S39" s="371">
        <v>0</v>
      </c>
      <c r="T39" s="370">
        <v>10</v>
      </c>
      <c r="U39" s="372">
        <v>10040</v>
      </c>
      <c r="V39" s="373"/>
      <c r="W39" s="542"/>
      <c r="X39" s="551">
        <f t="shared" si="1"/>
        <v>4</v>
      </c>
      <c r="Y39" s="551">
        <f t="shared" si="1"/>
        <v>0</v>
      </c>
      <c r="Z39" s="568">
        <f t="shared" si="1"/>
        <v>0</v>
      </c>
      <c r="AA39" s="165"/>
      <c r="AB39" s="124"/>
    </row>
    <row r="40" ht="42" customHeight="1" spans="1:28">
      <c r="A40" s="91"/>
      <c r="B40" s="504"/>
      <c r="C40" s="509"/>
      <c r="D40" s="330"/>
      <c r="E40" s="514"/>
      <c r="F40" s="139"/>
      <c r="G40" s="139"/>
      <c r="H40" s="139"/>
      <c r="I40" s="338"/>
      <c r="J40" s="347"/>
      <c r="K40" s="347"/>
      <c r="L40" s="347"/>
      <c r="M40" s="106" t="s">
        <v>327</v>
      </c>
      <c r="N40" s="521">
        <v>606</v>
      </c>
      <c r="O40" s="336">
        <v>1</v>
      </c>
      <c r="P40" s="337">
        <v>4</v>
      </c>
      <c r="Q40" s="537"/>
      <c r="R40" s="370">
        <v>86</v>
      </c>
      <c r="S40" s="371">
        <v>0</v>
      </c>
      <c r="T40" s="370">
        <v>10</v>
      </c>
      <c r="U40" s="372">
        <v>10040</v>
      </c>
      <c r="V40" s="373">
        <v>540</v>
      </c>
      <c r="W40" s="542"/>
      <c r="X40" s="550">
        <v>4</v>
      </c>
      <c r="Y40" s="550">
        <v>0</v>
      </c>
      <c r="Z40" s="567">
        <v>0</v>
      </c>
      <c r="AA40" s="165"/>
      <c r="AB40" s="124"/>
    </row>
    <row r="41" ht="55.5" customHeight="1" spans="1:28">
      <c r="A41" s="91"/>
      <c r="B41" s="504"/>
      <c r="C41" s="509"/>
      <c r="D41" s="330"/>
      <c r="E41" s="514"/>
      <c r="F41" s="139"/>
      <c r="G41" s="139"/>
      <c r="H41" s="139"/>
      <c r="I41" s="338"/>
      <c r="J41" s="347"/>
      <c r="K41" s="347"/>
      <c r="L41" s="347"/>
      <c r="M41" s="527" t="s">
        <v>264</v>
      </c>
      <c r="N41" s="528">
        <v>606</v>
      </c>
      <c r="O41" s="331">
        <v>1</v>
      </c>
      <c r="P41" s="332">
        <v>6</v>
      </c>
      <c r="Q41" s="552"/>
      <c r="R41" s="357"/>
      <c r="S41" s="358"/>
      <c r="T41" s="357"/>
      <c r="U41" s="359"/>
      <c r="V41" s="360"/>
      <c r="W41" s="553"/>
      <c r="X41" s="554">
        <f>SUM(X42)</f>
        <v>14.6</v>
      </c>
      <c r="Y41" s="554">
        <v>0</v>
      </c>
      <c r="Z41" s="569">
        <v>0</v>
      </c>
      <c r="AA41" s="165"/>
      <c r="AB41" s="124"/>
    </row>
    <row r="42" ht="51.75" customHeight="1" spans="1:28">
      <c r="A42" s="91"/>
      <c r="B42" s="504"/>
      <c r="C42" s="509"/>
      <c r="D42" s="330"/>
      <c r="E42" s="514"/>
      <c r="F42" s="139"/>
      <c r="G42" s="139"/>
      <c r="H42" s="139"/>
      <c r="I42" s="338"/>
      <c r="J42" s="347"/>
      <c r="K42" s="347"/>
      <c r="L42" s="347"/>
      <c r="M42" s="106" t="s">
        <v>339</v>
      </c>
      <c r="N42" s="521">
        <v>606</v>
      </c>
      <c r="O42" s="336">
        <v>1</v>
      </c>
      <c r="P42" s="337">
        <v>6</v>
      </c>
      <c r="Q42" s="537"/>
      <c r="R42" s="370">
        <v>75</v>
      </c>
      <c r="S42" s="371">
        <v>0</v>
      </c>
      <c r="T42" s="370">
        <v>0</v>
      </c>
      <c r="U42" s="372">
        <v>0</v>
      </c>
      <c r="V42" s="373"/>
      <c r="W42" s="542"/>
      <c r="X42" s="551">
        <f>SUM(X43)</f>
        <v>14.6</v>
      </c>
      <c r="Y42" s="551">
        <v>0</v>
      </c>
      <c r="Z42" s="568">
        <v>0</v>
      </c>
      <c r="AA42" s="165"/>
      <c r="AB42" s="124"/>
    </row>
    <row r="43" ht="103.5" customHeight="1" spans="1:28">
      <c r="A43" s="91"/>
      <c r="B43" s="504"/>
      <c r="C43" s="509"/>
      <c r="D43" s="330"/>
      <c r="E43" s="514"/>
      <c r="F43" s="139"/>
      <c r="G43" s="139"/>
      <c r="H43" s="139"/>
      <c r="I43" s="338"/>
      <c r="J43" s="347"/>
      <c r="K43" s="347"/>
      <c r="L43" s="347"/>
      <c r="M43" s="106" t="s">
        <v>340</v>
      </c>
      <c r="N43" s="521">
        <v>606</v>
      </c>
      <c r="O43" s="336">
        <v>1</v>
      </c>
      <c r="P43" s="337">
        <v>6</v>
      </c>
      <c r="Q43" s="537"/>
      <c r="R43" s="370">
        <v>75</v>
      </c>
      <c r="S43" s="371">
        <v>0</v>
      </c>
      <c r="T43" s="370">
        <v>0</v>
      </c>
      <c r="U43" s="372">
        <v>61002</v>
      </c>
      <c r="V43" s="373"/>
      <c r="W43" s="542"/>
      <c r="X43" s="551">
        <f>SUM(X44)</f>
        <v>14.6</v>
      </c>
      <c r="Y43" s="551">
        <v>0</v>
      </c>
      <c r="Z43" s="568">
        <v>0</v>
      </c>
      <c r="AA43" s="165"/>
      <c r="AB43" s="124"/>
    </row>
    <row r="44" ht="51.75" customHeight="1" spans="1:28">
      <c r="A44" s="91"/>
      <c r="B44" s="504"/>
      <c r="C44" s="509"/>
      <c r="D44" s="330"/>
      <c r="E44" s="514"/>
      <c r="F44" s="139"/>
      <c r="G44" s="139"/>
      <c r="H44" s="139"/>
      <c r="I44" s="338"/>
      <c r="J44" s="347"/>
      <c r="K44" s="347"/>
      <c r="L44" s="347"/>
      <c r="M44" s="106" t="s">
        <v>341</v>
      </c>
      <c r="N44" s="521">
        <v>606</v>
      </c>
      <c r="O44" s="336">
        <v>1</v>
      </c>
      <c r="P44" s="337">
        <v>6</v>
      </c>
      <c r="Q44" s="537"/>
      <c r="R44" s="370">
        <v>75</v>
      </c>
      <c r="S44" s="371">
        <v>0</v>
      </c>
      <c r="T44" s="370">
        <v>0</v>
      </c>
      <c r="U44" s="372">
        <v>61002</v>
      </c>
      <c r="V44" s="373">
        <v>540</v>
      </c>
      <c r="W44" s="542"/>
      <c r="X44" s="550">
        <v>14.6</v>
      </c>
      <c r="Y44" s="550">
        <v>0</v>
      </c>
      <c r="Z44" s="567">
        <v>0</v>
      </c>
      <c r="AA44" s="165"/>
      <c r="AB44" s="124"/>
    </row>
    <row r="45" ht="51.75" customHeight="1" spans="1:28">
      <c r="A45" s="91"/>
      <c r="B45" s="504"/>
      <c r="C45" s="509"/>
      <c r="D45" s="330"/>
      <c r="E45" s="514"/>
      <c r="F45" s="139"/>
      <c r="G45" s="139"/>
      <c r="H45" s="139"/>
      <c r="I45" s="338"/>
      <c r="J45" s="347"/>
      <c r="K45" s="347"/>
      <c r="L45" s="347"/>
      <c r="M45" s="106" t="s">
        <v>339</v>
      </c>
      <c r="N45" s="521">
        <v>606</v>
      </c>
      <c r="O45" s="336">
        <v>1</v>
      </c>
      <c r="P45" s="337">
        <v>7</v>
      </c>
      <c r="Q45" s="537"/>
      <c r="R45" s="370">
        <v>75</v>
      </c>
      <c r="S45" s="371">
        <v>0</v>
      </c>
      <c r="T45" s="370">
        <v>0</v>
      </c>
      <c r="U45" s="372">
        <v>0</v>
      </c>
      <c r="V45" s="373"/>
      <c r="W45" s="542"/>
      <c r="X45" s="551">
        <f>SUM(X46)</f>
        <v>0</v>
      </c>
      <c r="Y45" s="551">
        <v>0</v>
      </c>
      <c r="Z45" s="568">
        <v>0</v>
      </c>
      <c r="AA45" s="165"/>
      <c r="AB45" s="124"/>
    </row>
    <row r="46" ht="51.75" customHeight="1" spans="1:28">
      <c r="A46" s="91"/>
      <c r="B46" s="504"/>
      <c r="C46" s="509"/>
      <c r="D46" s="330"/>
      <c r="E46" s="514"/>
      <c r="F46" s="139"/>
      <c r="G46" s="139"/>
      <c r="H46" s="139"/>
      <c r="I46" s="338"/>
      <c r="J46" s="347"/>
      <c r="K46" s="347"/>
      <c r="L46" s="347"/>
      <c r="M46" s="104" t="s">
        <v>342</v>
      </c>
      <c r="N46" s="529">
        <v>606</v>
      </c>
      <c r="O46" s="530">
        <v>1</v>
      </c>
      <c r="P46" s="531">
        <v>7</v>
      </c>
      <c r="Q46" s="555"/>
      <c r="R46" s="556">
        <v>75</v>
      </c>
      <c r="S46" s="557">
        <v>0</v>
      </c>
      <c r="T46" s="556">
        <v>0</v>
      </c>
      <c r="U46" s="558">
        <v>90006</v>
      </c>
      <c r="V46" s="393"/>
      <c r="W46" s="559"/>
      <c r="X46" s="554">
        <f>SUM(X47)</f>
        <v>0</v>
      </c>
      <c r="Y46" s="554">
        <v>0</v>
      </c>
      <c r="Z46" s="569">
        <v>0</v>
      </c>
      <c r="AA46" s="165"/>
      <c r="AB46" s="124"/>
    </row>
    <row r="47" ht="51.75" customHeight="1" spans="1:28">
      <c r="A47" s="91"/>
      <c r="B47" s="504"/>
      <c r="C47" s="509"/>
      <c r="D47" s="330"/>
      <c r="E47" s="514"/>
      <c r="F47" s="139"/>
      <c r="G47" s="139"/>
      <c r="H47" s="139"/>
      <c r="I47" s="338"/>
      <c r="J47" s="347"/>
      <c r="K47" s="347"/>
      <c r="L47" s="347"/>
      <c r="M47" s="105" t="s">
        <v>343</v>
      </c>
      <c r="N47" s="532">
        <v>606</v>
      </c>
      <c r="O47" s="424">
        <v>1</v>
      </c>
      <c r="P47" s="425">
        <v>7</v>
      </c>
      <c r="Q47" s="560"/>
      <c r="R47" s="434">
        <v>75</v>
      </c>
      <c r="S47" s="435">
        <v>0</v>
      </c>
      <c r="T47" s="434">
        <v>0</v>
      </c>
      <c r="U47" s="436">
        <v>90006</v>
      </c>
      <c r="V47" s="390"/>
      <c r="W47" s="561"/>
      <c r="X47" s="551">
        <f>SUM(X48)</f>
        <v>0</v>
      </c>
      <c r="Y47" s="551">
        <v>0</v>
      </c>
      <c r="Z47" s="568">
        <v>0</v>
      </c>
      <c r="AA47" s="165"/>
      <c r="AB47" s="124"/>
    </row>
    <row r="48" ht="51.75" customHeight="1" spans="1:28">
      <c r="A48" s="91"/>
      <c r="B48" s="504"/>
      <c r="C48" s="509"/>
      <c r="D48" s="330"/>
      <c r="E48" s="514"/>
      <c r="F48" s="139"/>
      <c r="G48" s="139"/>
      <c r="H48" s="139"/>
      <c r="I48" s="338"/>
      <c r="J48" s="347"/>
      <c r="K48" s="347"/>
      <c r="L48" s="347"/>
      <c r="M48" s="106" t="s">
        <v>344</v>
      </c>
      <c r="N48" s="521">
        <v>606</v>
      </c>
      <c r="O48" s="336">
        <v>1</v>
      </c>
      <c r="P48" s="337">
        <v>7</v>
      </c>
      <c r="Q48" s="537"/>
      <c r="R48" s="370">
        <v>75</v>
      </c>
      <c r="S48" s="371">
        <v>0</v>
      </c>
      <c r="T48" s="370">
        <v>0</v>
      </c>
      <c r="U48" s="372">
        <v>90006</v>
      </c>
      <c r="V48" s="373">
        <v>880</v>
      </c>
      <c r="W48" s="542"/>
      <c r="X48" s="550">
        <v>0</v>
      </c>
      <c r="Y48" s="550">
        <v>0</v>
      </c>
      <c r="Z48" s="567">
        <v>0</v>
      </c>
      <c r="AA48" s="165"/>
      <c r="AB48" s="124"/>
    </row>
    <row r="49" ht="51.75" customHeight="1" spans="1:28">
      <c r="A49" s="91"/>
      <c r="B49" s="504"/>
      <c r="C49" s="509"/>
      <c r="D49" s="330"/>
      <c r="E49" s="514"/>
      <c r="F49" s="139"/>
      <c r="G49" s="139"/>
      <c r="H49" s="139"/>
      <c r="I49" s="338"/>
      <c r="J49" s="347"/>
      <c r="K49" s="347"/>
      <c r="L49" s="347"/>
      <c r="M49" s="527" t="s">
        <v>267</v>
      </c>
      <c r="N49" s="528">
        <v>606</v>
      </c>
      <c r="O49" s="331">
        <v>1</v>
      </c>
      <c r="P49" s="332">
        <v>13</v>
      </c>
      <c r="Q49" s="552"/>
      <c r="R49" s="357"/>
      <c r="S49" s="358"/>
      <c r="T49" s="357"/>
      <c r="U49" s="359"/>
      <c r="V49" s="360"/>
      <c r="W49" s="553"/>
      <c r="X49" s="554">
        <f>SUM(X50+X55)</f>
        <v>37.98</v>
      </c>
      <c r="Y49" s="554">
        <f>SUM(Y50+Y55)</f>
        <v>42.98</v>
      </c>
      <c r="Z49" s="554">
        <f>SUM(Z50+Z55)</f>
        <v>6</v>
      </c>
      <c r="AA49" s="165"/>
      <c r="AB49" s="124"/>
    </row>
    <row r="50" ht="29.25" customHeight="1" spans="1:28">
      <c r="A50" s="91"/>
      <c r="B50" s="504"/>
      <c r="C50" s="509"/>
      <c r="D50" s="330"/>
      <c r="E50" s="514"/>
      <c r="F50" s="139"/>
      <c r="G50" s="139"/>
      <c r="H50" s="139"/>
      <c r="I50" s="338"/>
      <c r="J50" s="347"/>
      <c r="K50" s="347"/>
      <c r="L50" s="347"/>
      <c r="M50" s="106" t="s">
        <v>339</v>
      </c>
      <c r="N50" s="521">
        <v>606</v>
      </c>
      <c r="O50" s="336">
        <v>1</v>
      </c>
      <c r="P50" s="337">
        <v>13</v>
      </c>
      <c r="Q50" s="537"/>
      <c r="R50" s="370">
        <v>75</v>
      </c>
      <c r="S50" s="371">
        <v>0</v>
      </c>
      <c r="T50" s="370">
        <v>0</v>
      </c>
      <c r="U50" s="372">
        <v>0</v>
      </c>
      <c r="V50" s="373"/>
      <c r="W50" s="542"/>
      <c r="X50" s="551">
        <f>SUM(X51+X53)</f>
        <v>37.98</v>
      </c>
      <c r="Y50" s="551">
        <f>SUM(Y51+Y53)</f>
        <v>42.98</v>
      </c>
      <c r="Z50" s="551">
        <f>SUM(Z51+Z53)</f>
        <v>6</v>
      </c>
      <c r="AA50" s="165"/>
      <c r="AB50" s="124"/>
    </row>
    <row r="51" ht="29.25" customHeight="1" spans="1:28">
      <c r="A51" s="91"/>
      <c r="B51" s="504"/>
      <c r="C51" s="509"/>
      <c r="D51" s="330"/>
      <c r="E51" s="514"/>
      <c r="F51" s="139"/>
      <c r="G51" s="139"/>
      <c r="H51" s="139"/>
      <c r="I51" s="338"/>
      <c r="J51" s="347"/>
      <c r="K51" s="347"/>
      <c r="L51" s="347"/>
      <c r="M51" s="106" t="s">
        <v>345</v>
      </c>
      <c r="N51" s="521">
        <v>606</v>
      </c>
      <c r="O51" s="336">
        <v>1</v>
      </c>
      <c r="P51" s="337">
        <v>13</v>
      </c>
      <c r="Q51" s="537"/>
      <c r="R51" s="370">
        <v>75</v>
      </c>
      <c r="S51" s="371">
        <v>0</v>
      </c>
      <c r="T51" s="370">
        <v>0</v>
      </c>
      <c r="U51" s="372">
        <v>90004</v>
      </c>
      <c r="V51" s="373"/>
      <c r="W51" s="542"/>
      <c r="X51" s="551">
        <f>SUM(X52)</f>
        <v>37.98</v>
      </c>
      <c r="Y51" s="551">
        <f>SUM(Y52)</f>
        <v>42.98</v>
      </c>
      <c r="Z51" s="551">
        <f>SUM(Z52)</f>
        <v>6</v>
      </c>
      <c r="AA51" s="165"/>
      <c r="AB51" s="124"/>
    </row>
    <row r="52" ht="29.25" customHeight="1" spans="1:28">
      <c r="A52" s="91"/>
      <c r="B52" s="504"/>
      <c r="C52" s="509"/>
      <c r="D52" s="330"/>
      <c r="E52" s="514"/>
      <c r="F52" s="139"/>
      <c r="G52" s="139"/>
      <c r="H52" s="139"/>
      <c r="I52" s="338"/>
      <c r="J52" s="347"/>
      <c r="K52" s="347"/>
      <c r="L52" s="347"/>
      <c r="M52" s="106" t="s">
        <v>346</v>
      </c>
      <c r="N52" s="521">
        <v>606</v>
      </c>
      <c r="O52" s="336">
        <v>1</v>
      </c>
      <c r="P52" s="337">
        <v>13</v>
      </c>
      <c r="Q52" s="537"/>
      <c r="R52" s="370">
        <v>75</v>
      </c>
      <c r="S52" s="371">
        <v>0</v>
      </c>
      <c r="T52" s="370">
        <v>0</v>
      </c>
      <c r="U52" s="372">
        <v>90004</v>
      </c>
      <c r="V52" s="373">
        <v>850</v>
      </c>
      <c r="W52" s="542"/>
      <c r="X52" s="550">
        <v>37.98</v>
      </c>
      <c r="Y52" s="550">
        <v>42.98</v>
      </c>
      <c r="Z52" s="567">
        <v>6</v>
      </c>
      <c r="AA52" s="165"/>
      <c r="AB52" s="124"/>
    </row>
    <row r="53" ht="29.25" customHeight="1" spans="1:28">
      <c r="A53" s="91"/>
      <c r="B53" s="504"/>
      <c r="C53" s="509"/>
      <c r="D53" s="330"/>
      <c r="E53" s="514"/>
      <c r="F53" s="139"/>
      <c r="G53" s="139"/>
      <c r="H53" s="139"/>
      <c r="I53" s="338"/>
      <c r="J53" s="347"/>
      <c r="K53" s="347"/>
      <c r="L53" s="347"/>
      <c r="M53" s="106" t="s">
        <v>347</v>
      </c>
      <c r="N53" s="521">
        <v>606</v>
      </c>
      <c r="O53" s="336">
        <v>1</v>
      </c>
      <c r="P53" s="337">
        <v>13</v>
      </c>
      <c r="Q53" s="537"/>
      <c r="R53" s="370">
        <v>75</v>
      </c>
      <c r="S53" s="371">
        <v>0</v>
      </c>
      <c r="T53" s="370">
        <v>0</v>
      </c>
      <c r="U53" s="372">
        <v>90010</v>
      </c>
      <c r="V53" s="373"/>
      <c r="W53" s="542"/>
      <c r="X53" s="548">
        <f>SUM(X54)</f>
        <v>0</v>
      </c>
      <c r="Y53" s="548">
        <v>0</v>
      </c>
      <c r="Z53" s="566">
        <v>0</v>
      </c>
      <c r="AA53" s="165"/>
      <c r="AB53" s="124"/>
    </row>
    <row r="54" ht="58.5" customHeight="1" spans="1:28">
      <c r="A54" s="91"/>
      <c r="B54" s="504"/>
      <c r="C54" s="509"/>
      <c r="D54" s="330"/>
      <c r="E54" s="514"/>
      <c r="F54" s="139"/>
      <c r="G54" s="139"/>
      <c r="H54" s="139"/>
      <c r="I54" s="338"/>
      <c r="J54" s="347"/>
      <c r="K54" s="347"/>
      <c r="L54" s="347"/>
      <c r="M54" s="106" t="s">
        <v>334</v>
      </c>
      <c r="N54" s="521">
        <v>606</v>
      </c>
      <c r="O54" s="336">
        <v>1</v>
      </c>
      <c r="P54" s="337">
        <v>13</v>
      </c>
      <c r="Q54" s="537"/>
      <c r="R54" s="370">
        <v>75</v>
      </c>
      <c r="S54" s="371">
        <v>0</v>
      </c>
      <c r="T54" s="370">
        <v>0</v>
      </c>
      <c r="U54" s="372">
        <v>90010</v>
      </c>
      <c r="V54" s="373">
        <v>240</v>
      </c>
      <c r="W54" s="542"/>
      <c r="X54" s="550">
        <v>0</v>
      </c>
      <c r="Y54" s="550">
        <v>0</v>
      </c>
      <c r="Z54" s="567">
        <v>0</v>
      </c>
      <c r="AA54" s="165"/>
      <c r="AB54" s="124"/>
    </row>
    <row r="55" ht="70.5" customHeight="1" spans="1:28">
      <c r="A55" s="91"/>
      <c r="B55" s="504"/>
      <c r="C55" s="509"/>
      <c r="D55" s="330"/>
      <c r="E55" s="514"/>
      <c r="F55" s="139"/>
      <c r="G55" s="139"/>
      <c r="H55" s="139"/>
      <c r="I55" s="338"/>
      <c r="J55" s="347"/>
      <c r="K55" s="347"/>
      <c r="L55" s="347"/>
      <c r="M55" s="106" t="s">
        <v>348</v>
      </c>
      <c r="N55" s="521">
        <v>606</v>
      </c>
      <c r="O55" s="336">
        <v>1</v>
      </c>
      <c r="P55" s="337">
        <v>13</v>
      </c>
      <c r="Q55" s="537"/>
      <c r="R55" s="370" t="s">
        <v>349</v>
      </c>
      <c r="S55" s="371"/>
      <c r="T55" s="370"/>
      <c r="U55" s="372"/>
      <c r="V55" s="373"/>
      <c r="W55" s="542"/>
      <c r="X55" s="551">
        <f t="shared" ref="X55:Z57" si="2">SUM(X56)</f>
        <v>0</v>
      </c>
      <c r="Y55" s="551">
        <f t="shared" si="2"/>
        <v>0</v>
      </c>
      <c r="Z55" s="551">
        <f t="shared" si="2"/>
        <v>0</v>
      </c>
      <c r="AA55" s="165"/>
      <c r="AB55" s="124"/>
    </row>
    <row r="56" ht="70.5" customHeight="1" spans="1:28">
      <c r="A56" s="91"/>
      <c r="B56" s="504"/>
      <c r="C56" s="509"/>
      <c r="D56" s="330"/>
      <c r="E56" s="514"/>
      <c r="F56" s="139"/>
      <c r="G56" s="139"/>
      <c r="H56" s="139"/>
      <c r="I56" s="338"/>
      <c r="J56" s="347"/>
      <c r="K56" s="347"/>
      <c r="L56" s="347"/>
      <c r="M56" s="106" t="s">
        <v>350</v>
      </c>
      <c r="N56" s="521">
        <v>606</v>
      </c>
      <c r="O56" s="336">
        <v>1</v>
      </c>
      <c r="P56" s="337">
        <v>13</v>
      </c>
      <c r="Q56" s="537"/>
      <c r="R56" s="370">
        <v>86</v>
      </c>
      <c r="S56" s="371">
        <v>0</v>
      </c>
      <c r="T56" s="370">
        <v>7</v>
      </c>
      <c r="U56" s="372">
        <v>0</v>
      </c>
      <c r="V56" s="373"/>
      <c r="W56" s="542"/>
      <c r="X56" s="551">
        <f t="shared" si="2"/>
        <v>0</v>
      </c>
      <c r="Y56" s="551">
        <f t="shared" si="2"/>
        <v>0</v>
      </c>
      <c r="Z56" s="551">
        <f t="shared" si="2"/>
        <v>0</v>
      </c>
      <c r="AA56" s="165"/>
      <c r="AB56" s="124"/>
    </row>
    <row r="57" ht="29.25" customHeight="1" spans="1:28">
      <c r="A57" s="91"/>
      <c r="B57" s="504"/>
      <c r="C57" s="509"/>
      <c r="D57" s="330"/>
      <c r="E57" s="514"/>
      <c r="F57" s="139"/>
      <c r="G57" s="139"/>
      <c r="H57" s="139"/>
      <c r="I57" s="338"/>
      <c r="J57" s="347"/>
      <c r="K57" s="347"/>
      <c r="L57" s="347"/>
      <c r="M57" s="106" t="s">
        <v>351</v>
      </c>
      <c r="N57" s="521">
        <v>606</v>
      </c>
      <c r="O57" s="336">
        <v>1</v>
      </c>
      <c r="P57" s="337">
        <v>13</v>
      </c>
      <c r="Q57" s="537"/>
      <c r="R57" s="370" t="s">
        <v>352</v>
      </c>
      <c r="S57" s="371"/>
      <c r="T57" s="370"/>
      <c r="U57" s="372"/>
      <c r="V57" s="373"/>
      <c r="W57" s="542"/>
      <c r="X57" s="551">
        <f t="shared" si="2"/>
        <v>0</v>
      </c>
      <c r="Y57" s="551">
        <f t="shared" si="2"/>
        <v>0</v>
      </c>
      <c r="Z57" s="551">
        <f t="shared" si="2"/>
        <v>0</v>
      </c>
      <c r="AA57" s="165"/>
      <c r="AB57" s="124"/>
    </row>
    <row r="58" ht="17.25" customHeight="1" spans="1:28">
      <c r="A58" s="91"/>
      <c r="B58" s="504"/>
      <c r="C58" s="509"/>
      <c r="D58" s="330"/>
      <c r="E58" s="514"/>
      <c r="F58" s="139"/>
      <c r="G58" s="139"/>
      <c r="H58" s="139"/>
      <c r="I58" s="139"/>
      <c r="J58" s="339" t="s">
        <v>346</v>
      </c>
      <c r="K58" s="339"/>
      <c r="L58" s="339"/>
      <c r="M58" s="340"/>
      <c r="N58" s="522">
        <v>606</v>
      </c>
      <c r="O58" s="341">
        <v>1</v>
      </c>
      <c r="P58" s="137">
        <v>13</v>
      </c>
      <c r="Q58" s="537"/>
      <c r="R58" s="375">
        <v>86</v>
      </c>
      <c r="S58" s="376">
        <v>0</v>
      </c>
      <c r="T58" s="375">
        <v>7</v>
      </c>
      <c r="U58" s="377">
        <v>95555</v>
      </c>
      <c r="V58" s="147">
        <v>850</v>
      </c>
      <c r="W58" s="542"/>
      <c r="X58" s="549">
        <v>0</v>
      </c>
      <c r="Y58" s="549">
        <v>0</v>
      </c>
      <c r="Z58" s="168">
        <v>0</v>
      </c>
      <c r="AA58" s="165"/>
      <c r="AB58" s="124"/>
    </row>
    <row r="59" ht="23.25" customHeight="1" spans="1:28">
      <c r="A59" s="91"/>
      <c r="B59" s="504"/>
      <c r="C59" s="509"/>
      <c r="D59" s="508" t="s">
        <v>268</v>
      </c>
      <c r="E59" s="314"/>
      <c r="F59" s="314"/>
      <c r="G59" s="314"/>
      <c r="H59" s="314"/>
      <c r="I59" s="314"/>
      <c r="J59" s="351"/>
      <c r="K59" s="351"/>
      <c r="L59" s="351"/>
      <c r="M59" s="352"/>
      <c r="N59" s="533">
        <v>606</v>
      </c>
      <c r="O59" s="353">
        <v>2</v>
      </c>
      <c r="P59" s="354" t="s">
        <v>310</v>
      </c>
      <c r="Q59" s="537" t="s">
        <v>310</v>
      </c>
      <c r="R59" s="399" t="s">
        <v>310</v>
      </c>
      <c r="S59" s="400" t="s">
        <v>310</v>
      </c>
      <c r="T59" s="399" t="s">
        <v>310</v>
      </c>
      <c r="U59" s="401" t="s">
        <v>310</v>
      </c>
      <c r="V59" s="402" t="s">
        <v>310</v>
      </c>
      <c r="W59" s="542"/>
      <c r="X59" s="562">
        <f>X60</f>
        <v>104.8</v>
      </c>
      <c r="Y59" s="562">
        <f>Y60</f>
        <v>108.3</v>
      </c>
      <c r="Z59" s="570">
        <f>Z60</f>
        <v>112.1</v>
      </c>
      <c r="AA59" s="165"/>
      <c r="AB59" s="124"/>
    </row>
    <row r="60" ht="23.25" customHeight="1" spans="1:28">
      <c r="A60" s="91"/>
      <c r="B60" s="504"/>
      <c r="C60" s="509"/>
      <c r="D60" s="510"/>
      <c r="E60" s="316" t="s">
        <v>269</v>
      </c>
      <c r="F60" s="317"/>
      <c r="G60" s="317"/>
      <c r="H60" s="317"/>
      <c r="I60" s="317"/>
      <c r="J60" s="317"/>
      <c r="K60" s="317"/>
      <c r="L60" s="317"/>
      <c r="M60" s="333"/>
      <c r="N60" s="520">
        <v>606</v>
      </c>
      <c r="O60" s="334">
        <v>2</v>
      </c>
      <c r="P60" s="335">
        <v>3</v>
      </c>
      <c r="Q60" s="545" t="s">
        <v>310</v>
      </c>
      <c r="R60" s="364" t="s">
        <v>310</v>
      </c>
      <c r="S60" s="365" t="s">
        <v>310</v>
      </c>
      <c r="T60" s="364" t="s">
        <v>310</v>
      </c>
      <c r="U60" s="366" t="s">
        <v>310</v>
      </c>
      <c r="V60" s="367" t="s">
        <v>310</v>
      </c>
      <c r="W60" s="546"/>
      <c r="X60" s="547">
        <f>X61</f>
        <v>104.8</v>
      </c>
      <c r="Y60" s="547">
        <f t="shared" ref="Y60:Z62" si="3">Y61</f>
        <v>108.3</v>
      </c>
      <c r="Z60" s="565">
        <f t="shared" si="3"/>
        <v>112.1</v>
      </c>
      <c r="AA60" s="165"/>
      <c r="AB60" s="124"/>
    </row>
    <row r="61" ht="67.5" customHeight="1" spans="1:28">
      <c r="A61" s="91"/>
      <c r="B61" s="504"/>
      <c r="C61" s="509"/>
      <c r="D61" s="511"/>
      <c r="E61" s="512"/>
      <c r="F61" s="180" t="s">
        <v>353</v>
      </c>
      <c r="G61" s="180"/>
      <c r="H61" s="170"/>
      <c r="I61" s="170"/>
      <c r="J61" s="170"/>
      <c r="K61" s="170"/>
      <c r="L61" s="170"/>
      <c r="M61" s="139"/>
      <c r="N61" s="521">
        <v>606</v>
      </c>
      <c r="O61" s="336">
        <v>2</v>
      </c>
      <c r="P61" s="337">
        <v>3</v>
      </c>
      <c r="Q61" s="537" t="s">
        <v>322</v>
      </c>
      <c r="R61" s="370" t="s">
        <v>329</v>
      </c>
      <c r="S61" s="371" t="s">
        <v>313</v>
      </c>
      <c r="T61" s="370" t="s">
        <v>260</v>
      </c>
      <c r="U61" s="372" t="s">
        <v>314</v>
      </c>
      <c r="V61" s="373" t="s">
        <v>310</v>
      </c>
      <c r="W61" s="542"/>
      <c r="X61" s="548">
        <f>X62</f>
        <v>104.8</v>
      </c>
      <c r="Y61" s="548">
        <f t="shared" si="3"/>
        <v>108.3</v>
      </c>
      <c r="Z61" s="566">
        <f t="shared" si="3"/>
        <v>112.1</v>
      </c>
      <c r="AA61" s="165"/>
      <c r="AB61" s="124"/>
    </row>
    <row r="62" ht="58.5" customHeight="1" spans="1:28">
      <c r="A62" s="91"/>
      <c r="B62" s="504"/>
      <c r="C62" s="509"/>
      <c r="D62" s="511"/>
      <c r="E62" s="513"/>
      <c r="F62" s="321"/>
      <c r="G62" s="321"/>
      <c r="H62" s="180" t="s">
        <v>354</v>
      </c>
      <c r="I62" s="170"/>
      <c r="J62" s="170"/>
      <c r="K62" s="170"/>
      <c r="L62" s="170"/>
      <c r="M62" s="139"/>
      <c r="N62" s="521">
        <v>606</v>
      </c>
      <c r="O62" s="336">
        <v>2</v>
      </c>
      <c r="P62" s="337">
        <v>3</v>
      </c>
      <c r="Q62" s="537" t="s">
        <v>355</v>
      </c>
      <c r="R62" s="370" t="s">
        <v>329</v>
      </c>
      <c r="S62" s="371" t="s">
        <v>313</v>
      </c>
      <c r="T62" s="370" t="s">
        <v>356</v>
      </c>
      <c r="U62" s="372" t="s">
        <v>314</v>
      </c>
      <c r="V62" s="373" t="s">
        <v>310</v>
      </c>
      <c r="W62" s="542"/>
      <c r="X62" s="548">
        <f>X63</f>
        <v>104.8</v>
      </c>
      <c r="Y62" s="548">
        <f t="shared" si="3"/>
        <v>108.3</v>
      </c>
      <c r="Z62" s="566">
        <f t="shared" si="3"/>
        <v>112.1</v>
      </c>
      <c r="AA62" s="165"/>
      <c r="AB62" s="124"/>
    </row>
    <row r="63" ht="53.25" customHeight="1" spans="1:28">
      <c r="A63" s="91"/>
      <c r="B63" s="504"/>
      <c r="C63" s="509"/>
      <c r="D63" s="511"/>
      <c r="E63" s="513"/>
      <c r="F63" s="326"/>
      <c r="G63" s="326"/>
      <c r="H63" s="321"/>
      <c r="I63" s="180" t="s">
        <v>357</v>
      </c>
      <c r="J63" s="170"/>
      <c r="K63" s="170"/>
      <c r="L63" s="170"/>
      <c r="M63" s="139"/>
      <c r="N63" s="521">
        <v>606</v>
      </c>
      <c r="O63" s="336">
        <v>2</v>
      </c>
      <c r="P63" s="337">
        <v>3</v>
      </c>
      <c r="Q63" s="537" t="s">
        <v>358</v>
      </c>
      <c r="R63" s="370" t="s">
        <v>329</v>
      </c>
      <c r="S63" s="371" t="s">
        <v>313</v>
      </c>
      <c r="T63" s="370" t="s">
        <v>356</v>
      </c>
      <c r="U63" s="372" t="s">
        <v>359</v>
      </c>
      <c r="V63" s="373" t="s">
        <v>310</v>
      </c>
      <c r="W63" s="542"/>
      <c r="X63" s="548">
        <f>X64+X65</f>
        <v>104.8</v>
      </c>
      <c r="Y63" s="548">
        <f>Y64+Y65</f>
        <v>108.3</v>
      </c>
      <c r="Z63" s="566">
        <f>Z64+Z65</f>
        <v>112.1</v>
      </c>
      <c r="AA63" s="165"/>
      <c r="AB63" s="124"/>
    </row>
    <row r="64" ht="36" customHeight="1" spans="1:28">
      <c r="A64" s="91"/>
      <c r="B64" s="504"/>
      <c r="C64" s="509"/>
      <c r="D64" s="511"/>
      <c r="E64" s="513"/>
      <c r="F64" s="326"/>
      <c r="G64" s="326"/>
      <c r="H64" s="326"/>
      <c r="I64" s="321"/>
      <c r="J64" s="347" t="s">
        <v>318</v>
      </c>
      <c r="K64" s="347"/>
      <c r="L64" s="347"/>
      <c r="M64" s="106"/>
      <c r="N64" s="521">
        <v>606</v>
      </c>
      <c r="O64" s="336">
        <v>2</v>
      </c>
      <c r="P64" s="337">
        <v>3</v>
      </c>
      <c r="Q64" s="537" t="s">
        <v>358</v>
      </c>
      <c r="R64" s="370" t="s">
        <v>329</v>
      </c>
      <c r="S64" s="371" t="s">
        <v>313</v>
      </c>
      <c r="T64" s="370" t="s">
        <v>356</v>
      </c>
      <c r="U64" s="372" t="s">
        <v>359</v>
      </c>
      <c r="V64" s="373" t="s">
        <v>320</v>
      </c>
      <c r="W64" s="542"/>
      <c r="X64" s="550">
        <v>97.096</v>
      </c>
      <c r="Y64" s="550">
        <v>97.096</v>
      </c>
      <c r="Z64" s="567">
        <v>97.096</v>
      </c>
      <c r="AA64" s="165"/>
      <c r="AB64" s="124"/>
    </row>
    <row r="65" ht="49.5" customHeight="1" spans="1:28">
      <c r="A65" s="91"/>
      <c r="B65" s="504"/>
      <c r="C65" s="509"/>
      <c r="D65" s="330"/>
      <c r="E65" s="514"/>
      <c r="F65" s="139"/>
      <c r="G65" s="139"/>
      <c r="H65" s="139"/>
      <c r="I65" s="139"/>
      <c r="J65" s="339" t="s">
        <v>334</v>
      </c>
      <c r="K65" s="339"/>
      <c r="L65" s="339"/>
      <c r="M65" s="340"/>
      <c r="N65" s="522">
        <v>606</v>
      </c>
      <c r="O65" s="341">
        <v>2</v>
      </c>
      <c r="P65" s="137">
        <v>3</v>
      </c>
      <c r="Q65" s="537" t="s">
        <v>358</v>
      </c>
      <c r="R65" s="375" t="s">
        <v>329</v>
      </c>
      <c r="S65" s="376" t="s">
        <v>313</v>
      </c>
      <c r="T65" s="375" t="s">
        <v>356</v>
      </c>
      <c r="U65" s="377" t="s">
        <v>359</v>
      </c>
      <c r="V65" s="147" t="s">
        <v>360</v>
      </c>
      <c r="W65" s="542"/>
      <c r="X65" s="549">
        <v>7.704</v>
      </c>
      <c r="Y65" s="549">
        <v>11.204</v>
      </c>
      <c r="Z65" s="168">
        <v>15.004</v>
      </c>
      <c r="AA65" s="165"/>
      <c r="AB65" s="124"/>
    </row>
    <row r="66" ht="32.25" customHeight="1" spans="1:28">
      <c r="A66" s="91"/>
      <c r="B66" s="504"/>
      <c r="C66" s="509"/>
      <c r="D66" s="508" t="s">
        <v>270</v>
      </c>
      <c r="E66" s="314"/>
      <c r="F66" s="314"/>
      <c r="G66" s="314"/>
      <c r="H66" s="314"/>
      <c r="I66" s="314"/>
      <c r="J66" s="351"/>
      <c r="K66" s="351"/>
      <c r="L66" s="351"/>
      <c r="M66" s="352"/>
      <c r="N66" s="533">
        <v>606</v>
      </c>
      <c r="O66" s="353">
        <v>3</v>
      </c>
      <c r="P66" s="354" t="s">
        <v>310</v>
      </c>
      <c r="Q66" s="537" t="s">
        <v>310</v>
      </c>
      <c r="R66" s="399" t="s">
        <v>310</v>
      </c>
      <c r="S66" s="400" t="s">
        <v>310</v>
      </c>
      <c r="T66" s="399" t="s">
        <v>310</v>
      </c>
      <c r="U66" s="401" t="s">
        <v>310</v>
      </c>
      <c r="V66" s="402" t="s">
        <v>310</v>
      </c>
      <c r="W66" s="542"/>
      <c r="X66" s="562">
        <f>X67</f>
        <v>0</v>
      </c>
      <c r="Y66" s="562">
        <f>Y67</f>
        <v>0</v>
      </c>
      <c r="Z66" s="570">
        <f>Z67</f>
        <v>0</v>
      </c>
      <c r="AA66" s="165"/>
      <c r="AB66" s="124"/>
    </row>
    <row r="67" ht="64.5" customHeight="1" spans="1:28">
      <c r="A67" s="91"/>
      <c r="B67" s="504"/>
      <c r="C67" s="509"/>
      <c r="D67" s="510"/>
      <c r="E67" s="316" t="s">
        <v>361</v>
      </c>
      <c r="F67" s="317"/>
      <c r="G67" s="317"/>
      <c r="H67" s="317"/>
      <c r="I67" s="317"/>
      <c r="J67" s="317"/>
      <c r="K67" s="317"/>
      <c r="L67" s="317"/>
      <c r="M67" s="333"/>
      <c r="N67" s="520">
        <v>606</v>
      </c>
      <c r="O67" s="334">
        <v>3</v>
      </c>
      <c r="P67" s="335">
        <v>10</v>
      </c>
      <c r="Q67" s="545" t="s">
        <v>310</v>
      </c>
      <c r="R67" s="364" t="s">
        <v>310</v>
      </c>
      <c r="S67" s="365" t="s">
        <v>310</v>
      </c>
      <c r="T67" s="364" t="s">
        <v>310</v>
      </c>
      <c r="U67" s="366" t="s">
        <v>310</v>
      </c>
      <c r="V67" s="367" t="s">
        <v>310</v>
      </c>
      <c r="W67" s="546"/>
      <c r="X67" s="547">
        <f>(X68)</f>
        <v>0</v>
      </c>
      <c r="Y67" s="547">
        <f>Y69</f>
        <v>0</v>
      </c>
      <c r="Z67" s="565">
        <f>Z69</f>
        <v>0</v>
      </c>
      <c r="AA67" s="165"/>
      <c r="AB67" s="124"/>
    </row>
    <row r="68" ht="84" customHeight="1" spans="1:28">
      <c r="A68" s="91"/>
      <c r="B68" s="504"/>
      <c r="C68" s="509"/>
      <c r="D68" s="511"/>
      <c r="E68" s="512"/>
      <c r="F68" s="180" t="s">
        <v>362</v>
      </c>
      <c r="G68" s="180"/>
      <c r="H68" s="180"/>
      <c r="I68" s="170"/>
      <c r="J68" s="170"/>
      <c r="K68" s="170"/>
      <c r="L68" s="170"/>
      <c r="M68" s="139"/>
      <c r="N68" s="521">
        <v>606</v>
      </c>
      <c r="O68" s="336">
        <v>3</v>
      </c>
      <c r="P68" s="337">
        <v>10</v>
      </c>
      <c r="Q68" s="537" t="s">
        <v>312</v>
      </c>
      <c r="R68" s="370">
        <v>85</v>
      </c>
      <c r="S68" s="371" t="s">
        <v>313</v>
      </c>
      <c r="T68" s="370" t="s">
        <v>260</v>
      </c>
      <c r="U68" s="372" t="s">
        <v>314</v>
      </c>
      <c r="V68" s="373" t="s">
        <v>310</v>
      </c>
      <c r="W68" s="542"/>
      <c r="X68" s="548">
        <f>X69</f>
        <v>0</v>
      </c>
      <c r="Y68" s="548">
        <f>Y69</f>
        <v>0</v>
      </c>
      <c r="Z68" s="566">
        <f>Z69</f>
        <v>0</v>
      </c>
      <c r="AA68" s="165"/>
      <c r="AB68" s="124"/>
    </row>
    <row r="69" ht="84.75" customHeight="1" spans="1:28">
      <c r="A69" s="91"/>
      <c r="B69" s="504"/>
      <c r="C69" s="509"/>
      <c r="D69" s="511"/>
      <c r="E69" s="513"/>
      <c r="F69" s="321"/>
      <c r="G69" s="321"/>
      <c r="H69" s="321"/>
      <c r="I69" s="180" t="s">
        <v>363</v>
      </c>
      <c r="J69" s="170"/>
      <c r="K69" s="170"/>
      <c r="L69" s="170"/>
      <c r="M69" s="139"/>
      <c r="N69" s="521">
        <v>606</v>
      </c>
      <c r="O69" s="336">
        <v>3</v>
      </c>
      <c r="P69" s="337">
        <v>10</v>
      </c>
      <c r="Q69" s="537" t="s">
        <v>364</v>
      </c>
      <c r="R69" s="370">
        <v>85</v>
      </c>
      <c r="S69" s="371" t="s">
        <v>365</v>
      </c>
      <c r="T69" s="370" t="s">
        <v>260</v>
      </c>
      <c r="U69" s="372">
        <v>0</v>
      </c>
      <c r="V69" s="373" t="s">
        <v>310</v>
      </c>
      <c r="W69" s="542"/>
      <c r="X69" s="548">
        <f>X72</f>
        <v>0</v>
      </c>
      <c r="Y69" s="548">
        <f>Y72</f>
        <v>0</v>
      </c>
      <c r="Z69" s="566">
        <f>Z72</f>
        <v>0</v>
      </c>
      <c r="AA69" s="165"/>
      <c r="AB69" s="124"/>
    </row>
    <row r="70" ht="66.75" customHeight="1" spans="1:28">
      <c r="A70" s="91"/>
      <c r="B70" s="504"/>
      <c r="C70" s="509"/>
      <c r="D70" s="330"/>
      <c r="E70" s="514"/>
      <c r="F70" s="338"/>
      <c r="G70" s="338"/>
      <c r="H70" s="338"/>
      <c r="I70" s="338"/>
      <c r="J70" s="170"/>
      <c r="K70" s="170"/>
      <c r="L70" s="170"/>
      <c r="M70" s="139" t="s">
        <v>366</v>
      </c>
      <c r="N70" s="521">
        <v>606</v>
      </c>
      <c r="O70" s="336">
        <v>3</v>
      </c>
      <c r="P70" s="337">
        <v>10</v>
      </c>
      <c r="Q70" s="537"/>
      <c r="R70" s="370">
        <v>85</v>
      </c>
      <c r="S70" s="371" t="s">
        <v>365</v>
      </c>
      <c r="T70" s="370">
        <v>1</v>
      </c>
      <c r="U70" s="372">
        <v>0</v>
      </c>
      <c r="V70" s="373"/>
      <c r="W70" s="542"/>
      <c r="X70" s="548">
        <f>SUM(X71)</f>
        <v>0</v>
      </c>
      <c r="Y70" s="548">
        <v>0</v>
      </c>
      <c r="Z70" s="566">
        <v>0</v>
      </c>
      <c r="AA70" s="165"/>
      <c r="AB70" s="124"/>
    </row>
    <row r="71" ht="66.75" customHeight="1" spans="1:28">
      <c r="A71" s="91"/>
      <c r="B71" s="504"/>
      <c r="C71" s="509"/>
      <c r="D71" s="330"/>
      <c r="E71" s="514"/>
      <c r="F71" s="338"/>
      <c r="G71" s="338"/>
      <c r="H71" s="338"/>
      <c r="I71" s="338"/>
      <c r="J71" s="170"/>
      <c r="K71" s="170"/>
      <c r="L71" s="170"/>
      <c r="M71" s="139" t="s">
        <v>367</v>
      </c>
      <c r="N71" s="521">
        <v>606</v>
      </c>
      <c r="O71" s="336">
        <v>3</v>
      </c>
      <c r="P71" s="337">
        <v>10</v>
      </c>
      <c r="Q71" s="537"/>
      <c r="R71" s="370">
        <v>85</v>
      </c>
      <c r="S71" s="371" t="s">
        <v>365</v>
      </c>
      <c r="T71" s="370">
        <v>1</v>
      </c>
      <c r="U71" s="372">
        <v>90055</v>
      </c>
      <c r="V71" s="373"/>
      <c r="W71" s="542"/>
      <c r="X71" s="548">
        <f>SUM(X72)</f>
        <v>0</v>
      </c>
      <c r="Y71" s="548">
        <v>0</v>
      </c>
      <c r="Z71" s="566">
        <v>0</v>
      </c>
      <c r="AA71" s="165"/>
      <c r="AB71" s="124"/>
    </row>
    <row r="72" ht="51" customHeight="1" spans="1:28">
      <c r="A72" s="91"/>
      <c r="B72" s="504"/>
      <c r="C72" s="509"/>
      <c r="D72" s="330"/>
      <c r="E72" s="514"/>
      <c r="F72" s="139"/>
      <c r="G72" s="139"/>
      <c r="H72" s="139"/>
      <c r="I72" s="338"/>
      <c r="J72" s="339" t="s">
        <v>334</v>
      </c>
      <c r="K72" s="339"/>
      <c r="L72" s="339"/>
      <c r="M72" s="340"/>
      <c r="N72" s="522">
        <v>606</v>
      </c>
      <c r="O72" s="341">
        <v>3</v>
      </c>
      <c r="P72" s="137">
        <v>10</v>
      </c>
      <c r="Q72" s="537" t="s">
        <v>364</v>
      </c>
      <c r="R72" s="375">
        <v>85</v>
      </c>
      <c r="S72" s="376" t="s">
        <v>365</v>
      </c>
      <c r="T72" s="375">
        <v>1</v>
      </c>
      <c r="U72" s="377">
        <v>90055</v>
      </c>
      <c r="V72" s="147" t="s">
        <v>360</v>
      </c>
      <c r="W72" s="542"/>
      <c r="X72" s="549">
        <v>0</v>
      </c>
      <c r="Y72" s="549">
        <v>0</v>
      </c>
      <c r="Z72" s="168">
        <v>0</v>
      </c>
      <c r="AA72" s="165"/>
      <c r="AB72" s="124"/>
    </row>
    <row r="73" ht="23.25" customHeight="1" spans="1:28">
      <c r="A73" s="91"/>
      <c r="B73" s="504"/>
      <c r="C73" s="509"/>
      <c r="D73" s="508" t="s">
        <v>274</v>
      </c>
      <c r="E73" s="314"/>
      <c r="F73" s="314"/>
      <c r="G73" s="314"/>
      <c r="H73" s="314"/>
      <c r="I73" s="314"/>
      <c r="J73" s="351"/>
      <c r="K73" s="351"/>
      <c r="L73" s="351"/>
      <c r="M73" s="352"/>
      <c r="N73" s="533">
        <v>606</v>
      </c>
      <c r="O73" s="353">
        <v>4</v>
      </c>
      <c r="P73" s="354" t="s">
        <v>310</v>
      </c>
      <c r="Q73" s="537" t="s">
        <v>310</v>
      </c>
      <c r="R73" s="399" t="s">
        <v>310</v>
      </c>
      <c r="S73" s="400" t="s">
        <v>310</v>
      </c>
      <c r="T73" s="399" t="s">
        <v>310</v>
      </c>
      <c r="U73" s="401" t="s">
        <v>310</v>
      </c>
      <c r="V73" s="402" t="s">
        <v>310</v>
      </c>
      <c r="W73" s="542"/>
      <c r="X73" s="562">
        <f>X74+X87</f>
        <v>3988.773</v>
      </c>
      <c r="Y73" s="562">
        <f>Y74+Y87</f>
        <v>2923.575</v>
      </c>
      <c r="Z73" s="570">
        <f>Z74+Z87</f>
        <v>822.393</v>
      </c>
      <c r="AA73" s="165"/>
      <c r="AB73" s="124"/>
    </row>
    <row r="74" ht="23.25" customHeight="1" spans="1:28">
      <c r="A74" s="91"/>
      <c r="B74" s="504"/>
      <c r="C74" s="509"/>
      <c r="D74" s="510"/>
      <c r="E74" s="316" t="s">
        <v>276</v>
      </c>
      <c r="F74" s="317"/>
      <c r="G74" s="317"/>
      <c r="H74" s="317"/>
      <c r="I74" s="317"/>
      <c r="J74" s="317"/>
      <c r="K74" s="317"/>
      <c r="L74" s="317"/>
      <c r="M74" s="333"/>
      <c r="N74" s="520">
        <v>606</v>
      </c>
      <c r="O74" s="334">
        <v>4</v>
      </c>
      <c r="P74" s="335">
        <v>9</v>
      </c>
      <c r="Q74" s="545" t="s">
        <v>310</v>
      </c>
      <c r="R74" s="364" t="s">
        <v>310</v>
      </c>
      <c r="S74" s="365" t="s">
        <v>310</v>
      </c>
      <c r="T74" s="364" t="s">
        <v>310</v>
      </c>
      <c r="U74" s="366" t="s">
        <v>310</v>
      </c>
      <c r="V74" s="367" t="s">
        <v>310</v>
      </c>
      <c r="W74" s="546"/>
      <c r="X74" s="547">
        <f t="shared" ref="X74:Z75" si="4">X75</f>
        <v>3988.773</v>
      </c>
      <c r="Y74" s="547">
        <f t="shared" si="4"/>
        <v>2923.575</v>
      </c>
      <c r="Z74" s="565">
        <f t="shared" si="4"/>
        <v>470.293</v>
      </c>
      <c r="AA74" s="165"/>
      <c r="AB74" s="124"/>
    </row>
    <row r="75" ht="78.75" customHeight="1" spans="1:28">
      <c r="A75" s="91"/>
      <c r="B75" s="504"/>
      <c r="C75" s="509"/>
      <c r="D75" s="511"/>
      <c r="E75" s="512"/>
      <c r="F75" s="180" t="s">
        <v>321</v>
      </c>
      <c r="G75" s="170"/>
      <c r="H75" s="170"/>
      <c r="I75" s="170"/>
      <c r="J75" s="170"/>
      <c r="K75" s="170"/>
      <c r="L75" s="170"/>
      <c r="M75" s="139"/>
      <c r="N75" s="521">
        <v>606</v>
      </c>
      <c r="O75" s="336">
        <v>4</v>
      </c>
      <c r="P75" s="337">
        <v>9</v>
      </c>
      <c r="Q75" s="537" t="s">
        <v>368</v>
      </c>
      <c r="R75" s="370">
        <v>85</v>
      </c>
      <c r="S75" s="371" t="s">
        <v>313</v>
      </c>
      <c r="T75" s="370" t="s">
        <v>260</v>
      </c>
      <c r="U75" s="372" t="s">
        <v>314</v>
      </c>
      <c r="V75" s="373" t="s">
        <v>310</v>
      </c>
      <c r="W75" s="542"/>
      <c r="X75" s="548">
        <f t="shared" si="4"/>
        <v>3988.773</v>
      </c>
      <c r="Y75" s="548">
        <f t="shared" si="4"/>
        <v>2923.575</v>
      </c>
      <c r="Z75" s="566">
        <f t="shared" si="4"/>
        <v>470.293</v>
      </c>
      <c r="AA75" s="165"/>
      <c r="AB75" s="124"/>
    </row>
    <row r="76" ht="23.25" customHeight="1" spans="1:28">
      <c r="A76" s="91"/>
      <c r="B76" s="504"/>
      <c r="C76" s="509"/>
      <c r="D76" s="511"/>
      <c r="E76" s="513"/>
      <c r="F76" s="321"/>
      <c r="G76" s="180" t="s">
        <v>369</v>
      </c>
      <c r="H76" s="170"/>
      <c r="I76" s="170"/>
      <c r="J76" s="170"/>
      <c r="K76" s="170"/>
      <c r="L76" s="170"/>
      <c r="M76" s="139"/>
      <c r="N76" s="521">
        <v>606</v>
      </c>
      <c r="O76" s="336">
        <v>4</v>
      </c>
      <c r="P76" s="337">
        <v>9</v>
      </c>
      <c r="Q76" s="537" t="s">
        <v>370</v>
      </c>
      <c r="R76" s="370" t="s">
        <v>371</v>
      </c>
      <c r="S76" s="371" t="s">
        <v>372</v>
      </c>
      <c r="T76" s="370" t="s">
        <v>260</v>
      </c>
      <c r="U76" s="372" t="s">
        <v>314</v>
      </c>
      <c r="V76" s="373" t="s">
        <v>310</v>
      </c>
      <c r="W76" s="542"/>
      <c r="X76" s="548">
        <f>X77+X80</f>
        <v>3988.773</v>
      </c>
      <c r="Y76" s="548">
        <f>Y77+Y80</f>
        <v>2923.575</v>
      </c>
      <c r="Z76" s="566">
        <f>Z77+Z80</f>
        <v>470.293</v>
      </c>
      <c r="AA76" s="165"/>
      <c r="AB76" s="124"/>
    </row>
    <row r="77" ht="0.75" customHeight="1" spans="1:28">
      <c r="A77" s="91"/>
      <c r="B77" s="504"/>
      <c r="C77" s="509"/>
      <c r="D77" s="511"/>
      <c r="E77" s="513"/>
      <c r="F77" s="326"/>
      <c r="G77" s="321"/>
      <c r="H77" s="180" t="s">
        <v>373</v>
      </c>
      <c r="I77" s="170"/>
      <c r="J77" s="170"/>
      <c r="K77" s="170"/>
      <c r="L77" s="170"/>
      <c r="M77" s="139"/>
      <c r="N77" s="521">
        <v>606</v>
      </c>
      <c r="O77" s="336">
        <v>4</v>
      </c>
      <c r="P77" s="337">
        <v>9</v>
      </c>
      <c r="Q77" s="537" t="s">
        <v>374</v>
      </c>
      <c r="R77" s="370" t="s">
        <v>371</v>
      </c>
      <c r="S77" s="371" t="s">
        <v>372</v>
      </c>
      <c r="T77" s="370" t="s">
        <v>375</v>
      </c>
      <c r="U77" s="372" t="s">
        <v>314</v>
      </c>
      <c r="V77" s="373" t="s">
        <v>310</v>
      </c>
      <c r="W77" s="542"/>
      <c r="X77" s="548">
        <f t="shared" ref="X77:Z78" si="5">X78</f>
        <v>0</v>
      </c>
      <c r="Y77" s="548">
        <f t="shared" si="5"/>
        <v>0</v>
      </c>
      <c r="Z77" s="566">
        <f t="shared" si="5"/>
        <v>0</v>
      </c>
      <c r="AA77" s="165"/>
      <c r="AB77" s="124"/>
    </row>
    <row r="78" ht="31.5" hidden="1" customHeight="1" spans="1:28">
      <c r="A78" s="91"/>
      <c r="B78" s="504"/>
      <c r="C78" s="509"/>
      <c r="D78" s="511"/>
      <c r="E78" s="513"/>
      <c r="F78" s="326"/>
      <c r="G78" s="326"/>
      <c r="H78" s="321"/>
      <c r="I78" s="180" t="s">
        <v>376</v>
      </c>
      <c r="J78" s="170"/>
      <c r="K78" s="170"/>
      <c r="L78" s="170"/>
      <c r="M78" s="139"/>
      <c r="N78" s="521">
        <v>47</v>
      </c>
      <c r="O78" s="336">
        <v>4</v>
      </c>
      <c r="P78" s="337">
        <v>9</v>
      </c>
      <c r="Q78" s="537" t="s">
        <v>377</v>
      </c>
      <c r="R78" s="370" t="s">
        <v>371</v>
      </c>
      <c r="S78" s="371" t="s">
        <v>372</v>
      </c>
      <c r="T78" s="370" t="s">
        <v>375</v>
      </c>
      <c r="U78" s="372" t="s">
        <v>378</v>
      </c>
      <c r="V78" s="373" t="s">
        <v>310</v>
      </c>
      <c r="W78" s="542"/>
      <c r="X78" s="548">
        <f t="shared" si="5"/>
        <v>0</v>
      </c>
      <c r="Y78" s="548">
        <f t="shared" si="5"/>
        <v>0</v>
      </c>
      <c r="Z78" s="566">
        <f t="shared" si="5"/>
        <v>0</v>
      </c>
      <c r="AA78" s="165"/>
      <c r="AB78" s="124"/>
    </row>
    <row r="79" ht="2.25" hidden="1" customHeight="1" spans="1:28">
      <c r="A79" s="91"/>
      <c r="B79" s="504"/>
      <c r="C79" s="509"/>
      <c r="D79" s="511"/>
      <c r="E79" s="513"/>
      <c r="F79" s="326"/>
      <c r="G79" s="326"/>
      <c r="H79" s="139"/>
      <c r="I79" s="338"/>
      <c r="J79" s="339" t="s">
        <v>334</v>
      </c>
      <c r="K79" s="339"/>
      <c r="L79" s="339"/>
      <c r="M79" s="340"/>
      <c r="N79" s="522">
        <v>47</v>
      </c>
      <c r="O79" s="341">
        <v>4</v>
      </c>
      <c r="P79" s="137">
        <v>9</v>
      </c>
      <c r="Q79" s="537" t="s">
        <v>377</v>
      </c>
      <c r="R79" s="375" t="s">
        <v>371</v>
      </c>
      <c r="S79" s="376" t="s">
        <v>372</v>
      </c>
      <c r="T79" s="375" t="s">
        <v>375</v>
      </c>
      <c r="U79" s="377" t="s">
        <v>378</v>
      </c>
      <c r="V79" s="147" t="s">
        <v>360</v>
      </c>
      <c r="W79" s="542"/>
      <c r="X79" s="549">
        <v>0</v>
      </c>
      <c r="Y79" s="549">
        <v>0</v>
      </c>
      <c r="Z79" s="168">
        <v>0</v>
      </c>
      <c r="AA79" s="165"/>
      <c r="AB79" s="124"/>
    </row>
    <row r="80" ht="54" customHeight="1" spans="1:28">
      <c r="A80" s="91"/>
      <c r="B80" s="504"/>
      <c r="C80" s="509"/>
      <c r="D80" s="511"/>
      <c r="E80" s="513"/>
      <c r="F80" s="326"/>
      <c r="G80" s="326"/>
      <c r="H80" s="180" t="s">
        <v>379</v>
      </c>
      <c r="I80" s="170"/>
      <c r="J80" s="416"/>
      <c r="K80" s="416"/>
      <c r="L80" s="416"/>
      <c r="M80" s="338"/>
      <c r="N80" s="571">
        <v>606</v>
      </c>
      <c r="O80" s="420">
        <v>4</v>
      </c>
      <c r="P80" s="421">
        <v>9</v>
      </c>
      <c r="Q80" s="537" t="s">
        <v>380</v>
      </c>
      <c r="R80" s="429" t="s">
        <v>371</v>
      </c>
      <c r="S80" s="430" t="s">
        <v>372</v>
      </c>
      <c r="T80" s="429" t="s">
        <v>381</v>
      </c>
      <c r="U80" s="431" t="s">
        <v>314</v>
      </c>
      <c r="V80" s="432" t="s">
        <v>310</v>
      </c>
      <c r="W80" s="542"/>
      <c r="X80" s="205">
        <f>X81</f>
        <v>3988.773</v>
      </c>
      <c r="Y80" s="205">
        <f>Y81</f>
        <v>2923.575</v>
      </c>
      <c r="Z80" s="576">
        <f>Z81</f>
        <v>470.293</v>
      </c>
      <c r="AA80" s="165"/>
      <c r="AB80" s="124"/>
    </row>
    <row r="81" ht="36.75" customHeight="1" spans="1:28">
      <c r="A81" s="91"/>
      <c r="B81" s="504"/>
      <c r="C81" s="509"/>
      <c r="D81" s="511"/>
      <c r="E81" s="513"/>
      <c r="F81" s="326"/>
      <c r="G81" s="326"/>
      <c r="H81" s="321"/>
      <c r="I81" s="180" t="s">
        <v>382</v>
      </c>
      <c r="J81" s="170"/>
      <c r="K81" s="170"/>
      <c r="L81" s="170"/>
      <c r="M81" s="139"/>
      <c r="N81" s="521">
        <v>606</v>
      </c>
      <c r="O81" s="336">
        <v>4</v>
      </c>
      <c r="P81" s="337">
        <v>9</v>
      </c>
      <c r="Q81" s="537" t="s">
        <v>383</v>
      </c>
      <c r="R81" s="370" t="s">
        <v>371</v>
      </c>
      <c r="S81" s="371" t="s">
        <v>372</v>
      </c>
      <c r="T81" s="370" t="s">
        <v>381</v>
      </c>
      <c r="U81" s="372" t="s">
        <v>384</v>
      </c>
      <c r="V81" s="373" t="s">
        <v>310</v>
      </c>
      <c r="W81" s="542"/>
      <c r="X81" s="548">
        <f>X86+SUM(X82)</f>
        <v>3988.773</v>
      </c>
      <c r="Y81" s="548">
        <f>Y86+SUM(Y82)</f>
        <v>2923.575</v>
      </c>
      <c r="Z81" s="566">
        <f>Z86+SUM(Z82)</f>
        <v>470.293</v>
      </c>
      <c r="AA81" s="165"/>
      <c r="AB81" s="124"/>
    </row>
    <row r="82" ht="51" customHeight="1" spans="1:28">
      <c r="A82" s="91"/>
      <c r="B82" s="504"/>
      <c r="C82" s="509"/>
      <c r="D82" s="511"/>
      <c r="E82" s="514"/>
      <c r="F82" s="139"/>
      <c r="G82" s="139"/>
      <c r="H82" s="338"/>
      <c r="I82" s="338"/>
      <c r="J82" s="170"/>
      <c r="K82" s="170"/>
      <c r="L82" s="170"/>
      <c r="M82" s="139" t="s">
        <v>334</v>
      </c>
      <c r="N82" s="521">
        <v>606</v>
      </c>
      <c r="O82" s="336">
        <v>4</v>
      </c>
      <c r="P82" s="337">
        <v>9</v>
      </c>
      <c r="Q82" s="537"/>
      <c r="R82" s="370">
        <v>85</v>
      </c>
      <c r="S82" s="371">
        <v>2</v>
      </c>
      <c r="T82" s="370">
        <v>6</v>
      </c>
      <c r="U82" s="372">
        <v>90050</v>
      </c>
      <c r="V82" s="373">
        <v>240</v>
      </c>
      <c r="W82" s="542"/>
      <c r="X82" s="573">
        <v>3988.773</v>
      </c>
      <c r="Y82" s="573">
        <v>2923.575</v>
      </c>
      <c r="Z82" s="577">
        <v>470.293</v>
      </c>
      <c r="AA82" s="165"/>
      <c r="AB82" s="124"/>
    </row>
    <row r="83" ht="51" customHeight="1" spans="1:28">
      <c r="A83" s="91"/>
      <c r="B83" s="504"/>
      <c r="C83" s="509"/>
      <c r="D83" s="511"/>
      <c r="E83" s="514"/>
      <c r="F83" s="139"/>
      <c r="G83" s="139"/>
      <c r="H83" s="338"/>
      <c r="I83" s="338"/>
      <c r="J83" s="170"/>
      <c r="K83" s="170"/>
      <c r="L83" s="170"/>
      <c r="M83" s="139" t="s">
        <v>385</v>
      </c>
      <c r="N83" s="521">
        <v>606</v>
      </c>
      <c r="O83" s="336">
        <v>4</v>
      </c>
      <c r="P83" s="337">
        <v>9</v>
      </c>
      <c r="Q83" s="537"/>
      <c r="R83" s="370">
        <v>85</v>
      </c>
      <c r="S83" s="371">
        <v>6</v>
      </c>
      <c r="T83" s="370">
        <v>3</v>
      </c>
      <c r="U83" s="372">
        <v>0</v>
      </c>
      <c r="V83" s="373"/>
      <c r="W83" s="542"/>
      <c r="X83" s="551">
        <f>SUM(X84)</f>
        <v>0</v>
      </c>
      <c r="Y83" s="551">
        <f>SUM(Y84)</f>
        <v>0</v>
      </c>
      <c r="Z83" s="568">
        <f>SUM(Z84)</f>
        <v>0</v>
      </c>
      <c r="AA83" s="165"/>
      <c r="AB83" s="124"/>
    </row>
    <row r="84" ht="51" customHeight="1" spans="1:28">
      <c r="A84" s="91"/>
      <c r="B84" s="504"/>
      <c r="C84" s="509"/>
      <c r="D84" s="511"/>
      <c r="E84" s="514"/>
      <c r="F84" s="139"/>
      <c r="G84" s="139"/>
      <c r="H84" s="338"/>
      <c r="I84" s="338"/>
      <c r="J84" s="170"/>
      <c r="K84" s="170"/>
      <c r="L84" s="170"/>
      <c r="M84" s="139" t="s">
        <v>386</v>
      </c>
      <c r="N84" s="521">
        <v>606</v>
      </c>
      <c r="O84" s="336">
        <v>4</v>
      </c>
      <c r="P84" s="337">
        <v>9</v>
      </c>
      <c r="Q84" s="537"/>
      <c r="R84" s="370">
        <v>85</v>
      </c>
      <c r="S84" s="371">
        <v>6</v>
      </c>
      <c r="T84" s="370">
        <v>3</v>
      </c>
      <c r="U84" s="372">
        <v>90038</v>
      </c>
      <c r="V84" s="373"/>
      <c r="W84" s="542"/>
      <c r="X84" s="551">
        <f>SUM(X86)</f>
        <v>0</v>
      </c>
      <c r="Y84" s="551">
        <f>SUM(Y85)</f>
        <v>0</v>
      </c>
      <c r="Z84" s="568">
        <f>SUM(Z86)</f>
        <v>0</v>
      </c>
      <c r="AA84" s="165"/>
      <c r="AB84" s="124"/>
    </row>
    <row r="85" ht="78.75" spans="1:28">
      <c r="A85" s="91"/>
      <c r="B85" s="504"/>
      <c r="C85" s="509"/>
      <c r="D85" s="511"/>
      <c r="E85" s="514"/>
      <c r="F85" s="139"/>
      <c r="G85" s="139"/>
      <c r="H85" s="338"/>
      <c r="I85" s="338"/>
      <c r="J85" s="170"/>
      <c r="K85" s="170"/>
      <c r="L85" s="170"/>
      <c r="M85" s="139" t="s">
        <v>387</v>
      </c>
      <c r="N85" s="521">
        <v>606</v>
      </c>
      <c r="O85" s="336">
        <v>4</v>
      </c>
      <c r="P85" s="337">
        <v>9</v>
      </c>
      <c r="Q85" s="537"/>
      <c r="R85" s="370">
        <v>85</v>
      </c>
      <c r="S85" s="371">
        <v>2</v>
      </c>
      <c r="T85" s="370">
        <v>5</v>
      </c>
      <c r="U85" s="372" t="s">
        <v>388</v>
      </c>
      <c r="V85" s="373"/>
      <c r="W85" s="542"/>
      <c r="X85" s="548">
        <f>SUM(X86)</f>
        <v>0</v>
      </c>
      <c r="Y85" s="548">
        <f>SUM(Y86)</f>
        <v>0</v>
      </c>
      <c r="Z85" s="566">
        <v>0</v>
      </c>
      <c r="AA85" s="165"/>
      <c r="AB85" s="124"/>
    </row>
    <row r="86" ht="57" customHeight="1" spans="1:28">
      <c r="A86" s="91"/>
      <c r="B86" s="504"/>
      <c r="C86" s="509"/>
      <c r="D86" s="511"/>
      <c r="E86" s="514"/>
      <c r="F86" s="139"/>
      <c r="G86" s="139"/>
      <c r="H86" s="139"/>
      <c r="I86" s="338"/>
      <c r="J86" s="339" t="s">
        <v>334</v>
      </c>
      <c r="K86" s="93"/>
      <c r="L86" s="93"/>
      <c r="M86" s="572"/>
      <c r="N86" s="522">
        <v>606</v>
      </c>
      <c r="O86" s="341">
        <v>4</v>
      </c>
      <c r="P86" s="137">
        <v>9</v>
      </c>
      <c r="Q86" s="537" t="s">
        <v>383</v>
      </c>
      <c r="R86" s="375">
        <v>85</v>
      </c>
      <c r="S86" s="376">
        <v>6</v>
      </c>
      <c r="T86" s="375">
        <v>3</v>
      </c>
      <c r="U86" s="377">
        <v>90038</v>
      </c>
      <c r="V86" s="147" t="s">
        <v>360</v>
      </c>
      <c r="W86" s="542"/>
      <c r="X86" s="549">
        <v>0</v>
      </c>
      <c r="Y86" s="549">
        <v>0</v>
      </c>
      <c r="Z86" s="168">
        <v>0</v>
      </c>
      <c r="AA86" s="165"/>
      <c r="AB86" s="124"/>
    </row>
    <row r="87" ht="36" customHeight="1" spans="1:28">
      <c r="A87" s="91"/>
      <c r="B87" s="504"/>
      <c r="C87" s="509"/>
      <c r="D87" s="511"/>
      <c r="E87" s="316" t="s">
        <v>277</v>
      </c>
      <c r="F87" s="317"/>
      <c r="G87" s="317"/>
      <c r="H87" s="317"/>
      <c r="I87" s="317"/>
      <c r="J87" s="342"/>
      <c r="K87" s="342"/>
      <c r="L87" s="342"/>
      <c r="M87" s="343"/>
      <c r="N87" s="523">
        <v>606</v>
      </c>
      <c r="O87" s="344">
        <v>4</v>
      </c>
      <c r="P87" s="345">
        <v>12</v>
      </c>
      <c r="Q87" s="545" t="s">
        <v>310</v>
      </c>
      <c r="R87" s="380" t="s">
        <v>310</v>
      </c>
      <c r="S87" s="381" t="s">
        <v>310</v>
      </c>
      <c r="T87" s="380" t="s">
        <v>310</v>
      </c>
      <c r="U87" s="382" t="s">
        <v>310</v>
      </c>
      <c r="V87" s="383" t="s">
        <v>310</v>
      </c>
      <c r="W87" s="546"/>
      <c r="X87" s="547">
        <f>X88</f>
        <v>0</v>
      </c>
      <c r="Y87" s="547">
        <f>Y88</f>
        <v>0</v>
      </c>
      <c r="Z87" s="565">
        <f>Z88</f>
        <v>352.1</v>
      </c>
      <c r="AA87" s="165"/>
      <c r="AB87" s="124"/>
    </row>
    <row r="88" ht="86.25" customHeight="1" spans="1:28">
      <c r="A88" s="91"/>
      <c r="B88" s="504"/>
      <c r="C88" s="509"/>
      <c r="D88" s="511"/>
      <c r="E88" s="512"/>
      <c r="F88" s="180" t="s">
        <v>389</v>
      </c>
      <c r="G88" s="170"/>
      <c r="H88" s="170"/>
      <c r="I88" s="170"/>
      <c r="J88" s="170"/>
      <c r="K88" s="170"/>
      <c r="L88" s="170"/>
      <c r="M88" s="139"/>
      <c r="N88" s="521">
        <v>606</v>
      </c>
      <c r="O88" s="336">
        <v>4</v>
      </c>
      <c r="P88" s="337">
        <v>12</v>
      </c>
      <c r="Q88" s="537" t="s">
        <v>368</v>
      </c>
      <c r="R88" s="370" t="s">
        <v>371</v>
      </c>
      <c r="S88" s="371" t="s">
        <v>313</v>
      </c>
      <c r="T88" s="370" t="s">
        <v>260</v>
      </c>
      <c r="U88" s="372" t="s">
        <v>314</v>
      </c>
      <c r="V88" s="373" t="s">
        <v>310</v>
      </c>
      <c r="W88" s="542"/>
      <c r="X88" s="548">
        <f>X93+X89</f>
        <v>0</v>
      </c>
      <c r="Y88" s="548">
        <f>Y93+Y89</f>
        <v>0</v>
      </c>
      <c r="Z88" s="566">
        <f>Z93</f>
        <v>352.1</v>
      </c>
      <c r="AA88" s="165"/>
      <c r="AB88" s="124"/>
    </row>
    <row r="89" ht="86.25" customHeight="1" spans="1:28">
      <c r="A89" s="91"/>
      <c r="B89" s="504"/>
      <c r="C89" s="509"/>
      <c r="D89" s="511"/>
      <c r="E89" s="512"/>
      <c r="F89" s="321"/>
      <c r="G89" s="170"/>
      <c r="H89" s="170"/>
      <c r="I89" s="170"/>
      <c r="J89" s="170"/>
      <c r="K89" s="170"/>
      <c r="L89" s="170"/>
      <c r="M89" s="139" t="s">
        <v>390</v>
      </c>
      <c r="N89" s="521">
        <v>606</v>
      </c>
      <c r="O89" s="336">
        <v>4</v>
      </c>
      <c r="P89" s="337">
        <v>12</v>
      </c>
      <c r="Q89" s="537"/>
      <c r="R89" s="370">
        <v>85</v>
      </c>
      <c r="S89" s="371">
        <v>1</v>
      </c>
      <c r="T89" s="370">
        <v>0</v>
      </c>
      <c r="U89" s="372">
        <v>0</v>
      </c>
      <c r="V89" s="373"/>
      <c r="W89" s="542"/>
      <c r="X89" s="548">
        <f t="shared" ref="X89:Y91" si="6">SUM(X90)</f>
        <v>0</v>
      </c>
      <c r="Y89" s="548">
        <f t="shared" si="6"/>
        <v>0</v>
      </c>
      <c r="Z89" s="566">
        <v>0</v>
      </c>
      <c r="AA89" s="165"/>
      <c r="AB89" s="124"/>
    </row>
    <row r="90" ht="86.25" customHeight="1" spans="1:28">
      <c r="A90" s="91"/>
      <c r="B90" s="504"/>
      <c r="C90" s="509"/>
      <c r="D90" s="511"/>
      <c r="E90" s="512"/>
      <c r="F90" s="321"/>
      <c r="G90" s="170"/>
      <c r="H90" s="170"/>
      <c r="I90" s="170"/>
      <c r="J90" s="170"/>
      <c r="K90" s="170"/>
      <c r="L90" s="170"/>
      <c r="M90" s="139" t="s">
        <v>391</v>
      </c>
      <c r="N90" s="521">
        <v>606</v>
      </c>
      <c r="O90" s="336">
        <v>4</v>
      </c>
      <c r="P90" s="337">
        <v>12</v>
      </c>
      <c r="Q90" s="537"/>
      <c r="R90" s="370">
        <v>85</v>
      </c>
      <c r="S90" s="371">
        <v>1</v>
      </c>
      <c r="T90" s="370">
        <v>2</v>
      </c>
      <c r="U90" s="372">
        <v>0</v>
      </c>
      <c r="V90" s="373"/>
      <c r="W90" s="542"/>
      <c r="X90" s="548">
        <f t="shared" si="6"/>
        <v>0</v>
      </c>
      <c r="Y90" s="548">
        <f t="shared" si="6"/>
        <v>0</v>
      </c>
      <c r="Z90" s="566">
        <v>0</v>
      </c>
      <c r="AA90" s="165"/>
      <c r="AB90" s="124"/>
    </row>
    <row r="91" ht="86.25" customHeight="1" spans="1:28">
      <c r="A91" s="91"/>
      <c r="B91" s="504"/>
      <c r="C91" s="509"/>
      <c r="D91" s="511"/>
      <c r="E91" s="512"/>
      <c r="F91" s="321"/>
      <c r="G91" s="170"/>
      <c r="H91" s="170"/>
      <c r="I91" s="170"/>
      <c r="J91" s="170"/>
      <c r="K91" s="170"/>
      <c r="L91" s="170"/>
      <c r="M91" s="139" t="s">
        <v>392</v>
      </c>
      <c r="N91" s="521">
        <v>606</v>
      </c>
      <c r="O91" s="336">
        <v>4</v>
      </c>
      <c r="P91" s="337">
        <v>12</v>
      </c>
      <c r="Q91" s="537"/>
      <c r="R91" s="370">
        <v>85</v>
      </c>
      <c r="S91" s="371">
        <v>1</v>
      </c>
      <c r="T91" s="370">
        <v>2</v>
      </c>
      <c r="U91" s="372">
        <v>90044</v>
      </c>
      <c r="V91" s="373"/>
      <c r="W91" s="542"/>
      <c r="X91" s="548">
        <f t="shared" si="6"/>
        <v>0</v>
      </c>
      <c r="Y91" s="548">
        <f t="shared" si="6"/>
        <v>0</v>
      </c>
      <c r="Z91" s="566">
        <v>0</v>
      </c>
      <c r="AA91" s="165"/>
      <c r="AB91" s="124"/>
    </row>
    <row r="92" ht="86.25" customHeight="1" spans="1:28">
      <c r="A92" s="91"/>
      <c r="B92" s="504"/>
      <c r="C92" s="509"/>
      <c r="D92" s="511"/>
      <c r="E92" s="512"/>
      <c r="F92" s="321"/>
      <c r="G92" s="170"/>
      <c r="H92" s="170"/>
      <c r="I92" s="170"/>
      <c r="J92" s="170"/>
      <c r="K92" s="170"/>
      <c r="L92" s="170"/>
      <c r="M92" s="139" t="s">
        <v>334</v>
      </c>
      <c r="N92" s="521">
        <v>606</v>
      </c>
      <c r="O92" s="336">
        <v>4</v>
      </c>
      <c r="P92" s="337">
        <v>12</v>
      </c>
      <c r="Q92" s="537"/>
      <c r="R92" s="370">
        <v>85</v>
      </c>
      <c r="S92" s="371">
        <v>1</v>
      </c>
      <c r="T92" s="370">
        <v>2</v>
      </c>
      <c r="U92" s="372">
        <v>90044</v>
      </c>
      <c r="V92" s="373">
        <v>240</v>
      </c>
      <c r="W92" s="542"/>
      <c r="X92" s="548">
        <v>0</v>
      </c>
      <c r="Y92" s="548">
        <v>0</v>
      </c>
      <c r="Z92" s="566">
        <v>0</v>
      </c>
      <c r="AA92" s="165"/>
      <c r="AB92" s="124"/>
    </row>
    <row r="93" ht="39.75" customHeight="1" spans="1:28">
      <c r="A93" s="91"/>
      <c r="B93" s="504"/>
      <c r="C93" s="509"/>
      <c r="D93" s="511"/>
      <c r="E93" s="513"/>
      <c r="F93" s="321"/>
      <c r="G93" s="180" t="s">
        <v>393</v>
      </c>
      <c r="H93" s="170"/>
      <c r="I93" s="170"/>
      <c r="J93" s="170"/>
      <c r="K93" s="170"/>
      <c r="L93" s="170"/>
      <c r="M93" s="139"/>
      <c r="N93" s="521">
        <v>606</v>
      </c>
      <c r="O93" s="336">
        <v>4</v>
      </c>
      <c r="P93" s="337">
        <v>12</v>
      </c>
      <c r="Q93" s="537" t="s">
        <v>394</v>
      </c>
      <c r="R93" s="370" t="s">
        <v>371</v>
      </c>
      <c r="S93" s="371" t="s">
        <v>395</v>
      </c>
      <c r="T93" s="370" t="s">
        <v>260</v>
      </c>
      <c r="U93" s="372" t="s">
        <v>314</v>
      </c>
      <c r="V93" s="373" t="s">
        <v>310</v>
      </c>
      <c r="W93" s="542"/>
      <c r="X93" s="548">
        <f>X94+X97</f>
        <v>0</v>
      </c>
      <c r="Y93" s="548">
        <v>0</v>
      </c>
      <c r="Z93" s="566">
        <f>Z94+Z97</f>
        <v>352.1</v>
      </c>
      <c r="AA93" s="165"/>
      <c r="AB93" s="124"/>
    </row>
    <row r="94" ht="112.5" customHeight="1" spans="1:28">
      <c r="A94" s="91"/>
      <c r="B94" s="504"/>
      <c r="C94" s="509"/>
      <c r="D94" s="511"/>
      <c r="E94" s="513"/>
      <c r="F94" s="326"/>
      <c r="G94" s="321"/>
      <c r="H94" s="180" t="s">
        <v>396</v>
      </c>
      <c r="I94" s="170"/>
      <c r="J94" s="170"/>
      <c r="K94" s="170"/>
      <c r="L94" s="170"/>
      <c r="M94" s="139"/>
      <c r="N94" s="521">
        <v>606</v>
      </c>
      <c r="O94" s="336">
        <v>4</v>
      </c>
      <c r="P94" s="337">
        <v>12</v>
      </c>
      <c r="Q94" s="537" t="s">
        <v>397</v>
      </c>
      <c r="R94" s="370" t="s">
        <v>371</v>
      </c>
      <c r="S94" s="371" t="s">
        <v>395</v>
      </c>
      <c r="T94" s="370">
        <v>3</v>
      </c>
      <c r="U94" s="372" t="s">
        <v>314</v>
      </c>
      <c r="V94" s="373" t="s">
        <v>310</v>
      </c>
      <c r="W94" s="542"/>
      <c r="X94" s="548">
        <f>X95</f>
        <v>0</v>
      </c>
      <c r="Y94" s="548">
        <f ca="1">Y94</f>
        <v>0</v>
      </c>
      <c r="Z94" s="566">
        <f>Z95</f>
        <v>352.1</v>
      </c>
      <c r="AA94" s="165"/>
      <c r="AB94" s="124"/>
    </row>
    <row r="95" ht="124.5" customHeight="1" spans="1:28">
      <c r="A95" s="91"/>
      <c r="B95" s="504"/>
      <c r="C95" s="509"/>
      <c r="D95" s="511"/>
      <c r="E95" s="513"/>
      <c r="F95" s="326"/>
      <c r="G95" s="321"/>
      <c r="H95" s="321"/>
      <c r="I95" s="170"/>
      <c r="J95" s="170"/>
      <c r="K95" s="170"/>
      <c r="L95" s="170"/>
      <c r="M95" s="139" t="s">
        <v>398</v>
      </c>
      <c r="N95" s="521">
        <v>606</v>
      </c>
      <c r="O95" s="336">
        <v>4</v>
      </c>
      <c r="P95" s="337">
        <v>12</v>
      </c>
      <c r="Q95" s="537"/>
      <c r="R95" s="370">
        <v>85</v>
      </c>
      <c r="S95" s="371">
        <v>3</v>
      </c>
      <c r="T95" s="370">
        <v>3</v>
      </c>
      <c r="U95" s="372" t="s">
        <v>399</v>
      </c>
      <c r="V95" s="373"/>
      <c r="W95" s="542"/>
      <c r="X95" s="548">
        <f>SUM(X96)</f>
        <v>0</v>
      </c>
      <c r="Y95" s="548">
        <f>SUM(Y96)</f>
        <v>0</v>
      </c>
      <c r="Z95" s="566">
        <f>SUM(Z96)</f>
        <v>352.1</v>
      </c>
      <c r="AA95" s="165"/>
      <c r="AB95" s="124"/>
    </row>
    <row r="96" ht="74.25" customHeight="1" spans="1:28">
      <c r="A96" s="91"/>
      <c r="B96" s="504"/>
      <c r="C96" s="509"/>
      <c r="D96" s="511"/>
      <c r="E96" s="513"/>
      <c r="F96" s="326"/>
      <c r="G96" s="321"/>
      <c r="H96" s="321"/>
      <c r="I96" s="170"/>
      <c r="J96" s="170"/>
      <c r="K96" s="170"/>
      <c r="L96" s="170"/>
      <c r="M96" s="139" t="s">
        <v>334</v>
      </c>
      <c r="N96" s="521">
        <v>606</v>
      </c>
      <c r="O96" s="336">
        <v>4</v>
      </c>
      <c r="P96" s="337">
        <v>12</v>
      </c>
      <c r="Q96" s="537"/>
      <c r="R96" s="370">
        <v>85</v>
      </c>
      <c r="S96" s="371">
        <v>3</v>
      </c>
      <c r="T96" s="370">
        <v>3</v>
      </c>
      <c r="U96" s="372" t="s">
        <v>399</v>
      </c>
      <c r="V96" s="373">
        <v>240</v>
      </c>
      <c r="W96" s="542"/>
      <c r="X96" s="548">
        <v>0</v>
      </c>
      <c r="Y96" s="548">
        <v>0</v>
      </c>
      <c r="Z96" s="566">
        <v>352.1</v>
      </c>
      <c r="AA96" s="165"/>
      <c r="AB96" s="124"/>
    </row>
    <row r="97" ht="74.25" customHeight="1" spans="1:28">
      <c r="A97" s="91"/>
      <c r="B97" s="504"/>
      <c r="C97" s="509"/>
      <c r="D97" s="511"/>
      <c r="E97" s="513"/>
      <c r="F97" s="326"/>
      <c r="G97" s="321"/>
      <c r="H97" s="321"/>
      <c r="I97" s="170"/>
      <c r="J97" s="170"/>
      <c r="K97" s="170"/>
      <c r="L97" s="170"/>
      <c r="M97" s="139" t="s">
        <v>400</v>
      </c>
      <c r="N97" s="521">
        <v>606</v>
      </c>
      <c r="O97" s="336">
        <v>4</v>
      </c>
      <c r="P97" s="337">
        <v>12</v>
      </c>
      <c r="Q97" s="537"/>
      <c r="R97" s="370">
        <v>85</v>
      </c>
      <c r="S97" s="371">
        <v>3</v>
      </c>
      <c r="T97" s="370">
        <v>2</v>
      </c>
      <c r="U97" s="372">
        <v>0</v>
      </c>
      <c r="V97" s="373"/>
      <c r="W97" s="542"/>
      <c r="X97" s="548">
        <f>SUM(X98)</f>
        <v>0</v>
      </c>
      <c r="Y97" s="548">
        <f>SUM(Y98)</f>
        <v>0</v>
      </c>
      <c r="Z97" s="566">
        <f>SUM(Z98)</f>
        <v>0</v>
      </c>
      <c r="AA97" s="165"/>
      <c r="AB97" s="124"/>
    </row>
    <row r="98" ht="35.25" customHeight="1" spans="1:28">
      <c r="A98" s="91"/>
      <c r="B98" s="504"/>
      <c r="C98" s="509"/>
      <c r="D98" s="511"/>
      <c r="E98" s="513"/>
      <c r="F98" s="326"/>
      <c r="G98" s="326"/>
      <c r="H98" s="321"/>
      <c r="I98" s="180" t="s">
        <v>401</v>
      </c>
      <c r="J98" s="170"/>
      <c r="K98" s="170"/>
      <c r="L98" s="170"/>
      <c r="M98" s="139"/>
      <c r="N98" s="521">
        <v>606</v>
      </c>
      <c r="O98" s="336">
        <v>4</v>
      </c>
      <c r="P98" s="337">
        <v>12</v>
      </c>
      <c r="Q98" s="537" t="s">
        <v>402</v>
      </c>
      <c r="R98" s="370" t="s">
        <v>371</v>
      </c>
      <c r="S98" s="371" t="s">
        <v>395</v>
      </c>
      <c r="T98" s="370" t="s">
        <v>403</v>
      </c>
      <c r="U98" s="372">
        <v>90052</v>
      </c>
      <c r="V98" s="373" t="s">
        <v>310</v>
      </c>
      <c r="W98" s="542"/>
      <c r="X98" s="548">
        <f>X99</f>
        <v>0</v>
      </c>
      <c r="Y98" s="548">
        <f>Y99</f>
        <v>0</v>
      </c>
      <c r="Z98" s="566">
        <f>Z99</f>
        <v>0</v>
      </c>
      <c r="AA98" s="165"/>
      <c r="AB98" s="124"/>
    </row>
    <row r="99" ht="48" customHeight="1" spans="1:28">
      <c r="A99" s="91"/>
      <c r="B99" s="504"/>
      <c r="C99" s="509"/>
      <c r="D99" s="330"/>
      <c r="E99" s="514"/>
      <c r="F99" s="139"/>
      <c r="G99" s="139"/>
      <c r="H99" s="139"/>
      <c r="I99" s="338"/>
      <c r="J99" s="339" t="s">
        <v>334</v>
      </c>
      <c r="K99" s="339"/>
      <c r="L99" s="339"/>
      <c r="M99" s="340"/>
      <c r="N99" s="522">
        <v>606</v>
      </c>
      <c r="O99" s="341">
        <v>4</v>
      </c>
      <c r="P99" s="137">
        <v>12</v>
      </c>
      <c r="Q99" s="537" t="s">
        <v>402</v>
      </c>
      <c r="R99" s="375" t="s">
        <v>371</v>
      </c>
      <c r="S99" s="376" t="s">
        <v>395</v>
      </c>
      <c r="T99" s="375" t="s">
        <v>403</v>
      </c>
      <c r="U99" s="377">
        <v>90052</v>
      </c>
      <c r="V99" s="147" t="s">
        <v>360</v>
      </c>
      <c r="W99" s="542"/>
      <c r="X99" s="549">
        <v>0</v>
      </c>
      <c r="Y99" s="549">
        <v>0</v>
      </c>
      <c r="Z99" s="168">
        <v>0</v>
      </c>
      <c r="AA99" s="165"/>
      <c r="AB99" s="124"/>
    </row>
    <row r="100" ht="29.25" customHeight="1" spans="1:28">
      <c r="A100" s="91"/>
      <c r="B100" s="504"/>
      <c r="C100" s="509"/>
      <c r="D100" s="508" t="s">
        <v>278</v>
      </c>
      <c r="E100" s="314"/>
      <c r="F100" s="314"/>
      <c r="G100" s="314"/>
      <c r="H100" s="314"/>
      <c r="I100" s="314"/>
      <c r="J100" s="351"/>
      <c r="K100" s="351"/>
      <c r="L100" s="351"/>
      <c r="M100" s="352"/>
      <c r="N100" s="533">
        <v>606</v>
      </c>
      <c r="O100" s="353">
        <v>5</v>
      </c>
      <c r="P100" s="354" t="s">
        <v>310</v>
      </c>
      <c r="Q100" s="537" t="s">
        <v>310</v>
      </c>
      <c r="R100" s="399" t="s">
        <v>310</v>
      </c>
      <c r="S100" s="400" t="s">
        <v>310</v>
      </c>
      <c r="T100" s="399" t="s">
        <v>310</v>
      </c>
      <c r="U100" s="401" t="s">
        <v>310</v>
      </c>
      <c r="V100" s="402" t="s">
        <v>310</v>
      </c>
      <c r="W100" s="542"/>
      <c r="X100" s="544">
        <f>X101+X107+X115</f>
        <v>555.01</v>
      </c>
      <c r="Y100" s="544">
        <f>Y101+Y107+Y115</f>
        <v>248</v>
      </c>
      <c r="Z100" s="544">
        <f>Z101+Z107+Z115</f>
        <v>69.08</v>
      </c>
      <c r="AA100" s="165"/>
      <c r="AB100" s="124"/>
    </row>
    <row r="101" ht="23.25" customHeight="1" spans="1:28">
      <c r="A101" s="91"/>
      <c r="B101" s="504"/>
      <c r="C101" s="509"/>
      <c r="D101" s="510"/>
      <c r="E101" s="316" t="s">
        <v>279</v>
      </c>
      <c r="F101" s="317"/>
      <c r="G101" s="317"/>
      <c r="H101" s="317"/>
      <c r="I101" s="317"/>
      <c r="J101" s="317"/>
      <c r="K101" s="317"/>
      <c r="L101" s="317"/>
      <c r="M101" s="333"/>
      <c r="N101" s="520">
        <v>606</v>
      </c>
      <c r="O101" s="334">
        <v>5</v>
      </c>
      <c r="P101" s="335">
        <v>1</v>
      </c>
      <c r="Q101" s="545" t="s">
        <v>310</v>
      </c>
      <c r="R101" s="364" t="s">
        <v>310</v>
      </c>
      <c r="S101" s="365" t="s">
        <v>310</v>
      </c>
      <c r="T101" s="364" t="s">
        <v>310</v>
      </c>
      <c r="U101" s="366" t="s">
        <v>310</v>
      </c>
      <c r="V101" s="367" t="s">
        <v>310</v>
      </c>
      <c r="W101" s="546"/>
      <c r="X101" s="547">
        <f t="shared" ref="X101:Z105" si="7">X102</f>
        <v>0</v>
      </c>
      <c r="Y101" s="547">
        <f t="shared" si="7"/>
        <v>0</v>
      </c>
      <c r="Z101" s="565">
        <f t="shared" si="7"/>
        <v>0</v>
      </c>
      <c r="AA101" s="165"/>
      <c r="AB101" s="124"/>
    </row>
    <row r="102" ht="79.5" customHeight="1" spans="1:28">
      <c r="A102" s="91"/>
      <c r="B102" s="504"/>
      <c r="C102" s="509"/>
      <c r="D102" s="511"/>
      <c r="E102" s="512"/>
      <c r="F102" s="180" t="s">
        <v>321</v>
      </c>
      <c r="G102" s="170"/>
      <c r="H102" s="170"/>
      <c r="I102" s="170"/>
      <c r="J102" s="170"/>
      <c r="K102" s="170"/>
      <c r="L102" s="170"/>
      <c r="M102" s="139"/>
      <c r="N102" s="521">
        <v>606</v>
      </c>
      <c r="O102" s="336">
        <v>5</v>
      </c>
      <c r="P102" s="337">
        <v>1</v>
      </c>
      <c r="Q102" s="537" t="s">
        <v>368</v>
      </c>
      <c r="R102" s="370" t="s">
        <v>371</v>
      </c>
      <c r="S102" s="371" t="s">
        <v>313</v>
      </c>
      <c r="T102" s="370" t="s">
        <v>260</v>
      </c>
      <c r="U102" s="372" t="s">
        <v>314</v>
      </c>
      <c r="V102" s="373" t="s">
        <v>310</v>
      </c>
      <c r="W102" s="542"/>
      <c r="X102" s="548">
        <f t="shared" si="7"/>
        <v>0</v>
      </c>
      <c r="Y102" s="548">
        <f t="shared" si="7"/>
        <v>0</v>
      </c>
      <c r="Z102" s="566">
        <f t="shared" si="7"/>
        <v>0</v>
      </c>
      <c r="AA102" s="165"/>
      <c r="AB102" s="124"/>
    </row>
    <row r="103" ht="23.25" customHeight="1" spans="1:28">
      <c r="A103" s="91"/>
      <c r="B103" s="504"/>
      <c r="C103" s="509"/>
      <c r="D103" s="511"/>
      <c r="E103" s="513"/>
      <c r="F103" s="321"/>
      <c r="G103" s="180" t="s">
        <v>404</v>
      </c>
      <c r="H103" s="170"/>
      <c r="I103" s="170"/>
      <c r="J103" s="170"/>
      <c r="K103" s="170"/>
      <c r="L103" s="170"/>
      <c r="M103" s="139"/>
      <c r="N103" s="521">
        <v>606</v>
      </c>
      <c r="O103" s="336">
        <v>5</v>
      </c>
      <c r="P103" s="337">
        <v>1</v>
      </c>
      <c r="Q103" s="537" t="s">
        <v>405</v>
      </c>
      <c r="R103" s="370" t="s">
        <v>371</v>
      </c>
      <c r="S103" s="371" t="s">
        <v>406</v>
      </c>
      <c r="T103" s="370" t="s">
        <v>260</v>
      </c>
      <c r="U103" s="372" t="s">
        <v>314</v>
      </c>
      <c r="V103" s="373" t="s">
        <v>310</v>
      </c>
      <c r="W103" s="542"/>
      <c r="X103" s="548">
        <f t="shared" si="7"/>
        <v>0</v>
      </c>
      <c r="Y103" s="548">
        <f t="shared" si="7"/>
        <v>0</v>
      </c>
      <c r="Z103" s="566">
        <f t="shared" si="7"/>
        <v>0</v>
      </c>
      <c r="AA103" s="165"/>
      <c r="AB103" s="124"/>
    </row>
    <row r="104" ht="33.75" customHeight="1" spans="1:28">
      <c r="A104" s="91"/>
      <c r="B104" s="504"/>
      <c r="C104" s="509"/>
      <c r="D104" s="511"/>
      <c r="E104" s="513"/>
      <c r="F104" s="326"/>
      <c r="G104" s="321"/>
      <c r="H104" s="180" t="s">
        <v>407</v>
      </c>
      <c r="I104" s="170"/>
      <c r="J104" s="170"/>
      <c r="K104" s="170"/>
      <c r="L104" s="170"/>
      <c r="M104" s="139"/>
      <c r="N104" s="521">
        <v>606</v>
      </c>
      <c r="O104" s="336">
        <v>5</v>
      </c>
      <c r="P104" s="337">
        <v>1</v>
      </c>
      <c r="Q104" s="537" t="s">
        <v>408</v>
      </c>
      <c r="R104" s="370" t="s">
        <v>371</v>
      </c>
      <c r="S104" s="371" t="s">
        <v>406</v>
      </c>
      <c r="T104" s="370" t="s">
        <v>403</v>
      </c>
      <c r="U104" s="372" t="s">
        <v>314</v>
      </c>
      <c r="V104" s="373" t="s">
        <v>310</v>
      </c>
      <c r="W104" s="542"/>
      <c r="X104" s="548">
        <f t="shared" si="7"/>
        <v>0</v>
      </c>
      <c r="Y104" s="548">
        <f t="shared" si="7"/>
        <v>0</v>
      </c>
      <c r="Z104" s="566">
        <f t="shared" si="7"/>
        <v>0</v>
      </c>
      <c r="AA104" s="165"/>
      <c r="AB104" s="124"/>
    </row>
    <row r="105" ht="23.25" customHeight="1" spans="1:28">
      <c r="A105" s="91"/>
      <c r="B105" s="504"/>
      <c r="C105" s="509"/>
      <c r="D105" s="511"/>
      <c r="E105" s="513"/>
      <c r="F105" s="326"/>
      <c r="G105" s="326"/>
      <c r="H105" s="321"/>
      <c r="I105" s="180" t="s">
        <v>409</v>
      </c>
      <c r="J105" s="170"/>
      <c r="K105" s="170"/>
      <c r="L105" s="170"/>
      <c r="M105" s="139"/>
      <c r="N105" s="521">
        <v>606</v>
      </c>
      <c r="O105" s="336">
        <v>5</v>
      </c>
      <c r="P105" s="337">
        <v>1</v>
      </c>
      <c r="Q105" s="537" t="s">
        <v>410</v>
      </c>
      <c r="R105" s="370" t="s">
        <v>371</v>
      </c>
      <c r="S105" s="371" t="s">
        <v>406</v>
      </c>
      <c r="T105" s="370" t="s">
        <v>403</v>
      </c>
      <c r="U105" s="372" t="s">
        <v>411</v>
      </c>
      <c r="V105" s="373" t="s">
        <v>310</v>
      </c>
      <c r="W105" s="542"/>
      <c r="X105" s="548">
        <f t="shared" si="7"/>
        <v>0</v>
      </c>
      <c r="Y105" s="548">
        <f t="shared" si="7"/>
        <v>0</v>
      </c>
      <c r="Z105" s="566">
        <f t="shared" si="7"/>
        <v>0</v>
      </c>
      <c r="AA105" s="165"/>
      <c r="AB105" s="124"/>
    </row>
    <row r="106" ht="49.5" customHeight="1" spans="1:28">
      <c r="A106" s="91"/>
      <c r="B106" s="504"/>
      <c r="C106" s="509"/>
      <c r="D106" s="511"/>
      <c r="E106" s="514"/>
      <c r="F106" s="139"/>
      <c r="G106" s="139"/>
      <c r="H106" s="139"/>
      <c r="I106" s="338"/>
      <c r="J106" s="339" t="s">
        <v>334</v>
      </c>
      <c r="K106" s="339"/>
      <c r="L106" s="339"/>
      <c r="M106" s="340"/>
      <c r="N106" s="522">
        <v>606</v>
      </c>
      <c r="O106" s="341">
        <v>5</v>
      </c>
      <c r="P106" s="137">
        <v>1</v>
      </c>
      <c r="Q106" s="537" t="s">
        <v>410</v>
      </c>
      <c r="R106" s="375" t="s">
        <v>371</v>
      </c>
      <c r="S106" s="376" t="s">
        <v>406</v>
      </c>
      <c r="T106" s="375" t="s">
        <v>403</v>
      </c>
      <c r="U106" s="377" t="s">
        <v>411</v>
      </c>
      <c r="V106" s="147" t="s">
        <v>360</v>
      </c>
      <c r="W106" s="542"/>
      <c r="X106" s="549">
        <v>0</v>
      </c>
      <c r="Y106" s="549">
        <v>0</v>
      </c>
      <c r="Z106" s="168">
        <v>0</v>
      </c>
      <c r="AA106" s="165"/>
      <c r="AB106" s="124"/>
    </row>
    <row r="107" ht="23.25" customHeight="1" spans="1:28">
      <c r="A107" s="91"/>
      <c r="B107" s="504"/>
      <c r="C107" s="509"/>
      <c r="D107" s="511"/>
      <c r="E107" s="316" t="s">
        <v>280</v>
      </c>
      <c r="F107" s="317"/>
      <c r="G107" s="317"/>
      <c r="H107" s="317"/>
      <c r="I107" s="317"/>
      <c r="J107" s="342"/>
      <c r="K107" s="342"/>
      <c r="L107" s="342"/>
      <c r="M107" s="343"/>
      <c r="N107" s="523">
        <v>606</v>
      </c>
      <c r="O107" s="344">
        <v>5</v>
      </c>
      <c r="P107" s="345">
        <v>2</v>
      </c>
      <c r="Q107" s="545" t="s">
        <v>310</v>
      </c>
      <c r="R107" s="380" t="s">
        <v>310</v>
      </c>
      <c r="S107" s="381" t="s">
        <v>310</v>
      </c>
      <c r="T107" s="380" t="s">
        <v>310</v>
      </c>
      <c r="U107" s="382" t="s">
        <v>310</v>
      </c>
      <c r="V107" s="383" t="s">
        <v>310</v>
      </c>
      <c r="W107" s="546"/>
      <c r="X107" s="547">
        <f t="shared" ref="X107:Z109" si="8">X108</f>
        <v>290.01</v>
      </c>
      <c r="Y107" s="547">
        <f t="shared" si="8"/>
        <v>0</v>
      </c>
      <c r="Z107" s="565">
        <f t="shared" si="8"/>
        <v>0</v>
      </c>
      <c r="AA107" s="165"/>
      <c r="AB107" s="124"/>
    </row>
    <row r="108" ht="78.75" customHeight="1" spans="1:28">
      <c r="A108" s="91"/>
      <c r="B108" s="504"/>
      <c r="C108" s="509"/>
      <c r="D108" s="511"/>
      <c r="E108" s="512"/>
      <c r="F108" s="180" t="s">
        <v>412</v>
      </c>
      <c r="G108" s="170"/>
      <c r="H108" s="170"/>
      <c r="I108" s="170"/>
      <c r="J108" s="170"/>
      <c r="K108" s="170"/>
      <c r="L108" s="170"/>
      <c r="M108" s="139"/>
      <c r="N108" s="521">
        <v>606</v>
      </c>
      <c r="O108" s="336">
        <v>5</v>
      </c>
      <c r="P108" s="337">
        <v>2</v>
      </c>
      <c r="Q108" s="537" t="s">
        <v>368</v>
      </c>
      <c r="R108" s="370" t="s">
        <v>371</v>
      </c>
      <c r="S108" s="371" t="s">
        <v>313</v>
      </c>
      <c r="T108" s="370" t="s">
        <v>260</v>
      </c>
      <c r="U108" s="372" t="s">
        <v>314</v>
      </c>
      <c r="V108" s="373" t="s">
        <v>310</v>
      </c>
      <c r="W108" s="542"/>
      <c r="X108" s="548">
        <f t="shared" si="8"/>
        <v>290.01</v>
      </c>
      <c r="Y108" s="548">
        <f t="shared" si="8"/>
        <v>0</v>
      </c>
      <c r="Z108" s="566">
        <f t="shared" si="8"/>
        <v>0</v>
      </c>
      <c r="AA108" s="165"/>
      <c r="AB108" s="124"/>
    </row>
    <row r="109" ht="57" customHeight="1" spans="1:28">
      <c r="A109" s="91"/>
      <c r="B109" s="504"/>
      <c r="C109" s="509"/>
      <c r="D109" s="511"/>
      <c r="E109" s="513"/>
      <c r="F109" s="321"/>
      <c r="G109" s="180" t="s">
        <v>413</v>
      </c>
      <c r="H109" s="170"/>
      <c r="I109" s="170"/>
      <c r="J109" s="170"/>
      <c r="K109" s="170"/>
      <c r="L109" s="170"/>
      <c r="M109" s="139"/>
      <c r="N109" s="521">
        <v>606</v>
      </c>
      <c r="O109" s="336">
        <v>5</v>
      </c>
      <c r="P109" s="337">
        <v>2</v>
      </c>
      <c r="Q109" s="537" t="s">
        <v>414</v>
      </c>
      <c r="R109" s="370" t="s">
        <v>371</v>
      </c>
      <c r="S109" s="371" t="s">
        <v>415</v>
      </c>
      <c r="T109" s="370" t="s">
        <v>260</v>
      </c>
      <c r="U109" s="372" t="s">
        <v>314</v>
      </c>
      <c r="V109" s="373" t="s">
        <v>310</v>
      </c>
      <c r="W109" s="542"/>
      <c r="X109" s="548">
        <f t="shared" si="8"/>
        <v>290.01</v>
      </c>
      <c r="Y109" s="548">
        <f t="shared" si="8"/>
        <v>0</v>
      </c>
      <c r="Z109" s="566">
        <f t="shared" si="8"/>
        <v>0</v>
      </c>
      <c r="AA109" s="165"/>
      <c r="AB109" s="124"/>
    </row>
    <row r="110" ht="36" customHeight="1" spans="1:28">
      <c r="A110" s="91"/>
      <c r="B110" s="504"/>
      <c r="C110" s="509"/>
      <c r="D110" s="511"/>
      <c r="E110" s="513"/>
      <c r="F110" s="326"/>
      <c r="G110" s="321"/>
      <c r="H110" s="180" t="s">
        <v>416</v>
      </c>
      <c r="I110" s="170"/>
      <c r="J110" s="170"/>
      <c r="K110" s="170"/>
      <c r="L110" s="170"/>
      <c r="M110" s="139"/>
      <c r="N110" s="521">
        <v>606</v>
      </c>
      <c r="O110" s="336">
        <v>5</v>
      </c>
      <c r="P110" s="337">
        <v>2</v>
      </c>
      <c r="Q110" s="537" t="s">
        <v>417</v>
      </c>
      <c r="R110" s="370" t="s">
        <v>371</v>
      </c>
      <c r="S110" s="371" t="s">
        <v>415</v>
      </c>
      <c r="T110" s="370" t="s">
        <v>418</v>
      </c>
      <c r="U110" s="372" t="s">
        <v>314</v>
      </c>
      <c r="V110" s="373" t="s">
        <v>310</v>
      </c>
      <c r="W110" s="542"/>
      <c r="X110" s="548">
        <f>X111</f>
        <v>290.01</v>
      </c>
      <c r="Y110" s="548">
        <f>Y111+Y113</f>
        <v>0</v>
      </c>
      <c r="Z110" s="566">
        <f>Z111</f>
        <v>0</v>
      </c>
      <c r="AA110" s="165"/>
      <c r="AB110" s="124"/>
    </row>
    <row r="111" ht="23.25" customHeight="1" spans="1:28">
      <c r="A111" s="91"/>
      <c r="B111" s="504"/>
      <c r="C111" s="509"/>
      <c r="D111" s="511"/>
      <c r="E111" s="513"/>
      <c r="F111" s="326"/>
      <c r="G111" s="326"/>
      <c r="H111" s="321"/>
      <c r="I111" s="180" t="s">
        <v>419</v>
      </c>
      <c r="J111" s="170"/>
      <c r="K111" s="170"/>
      <c r="L111" s="170"/>
      <c r="M111" s="139"/>
      <c r="N111" s="521">
        <v>606</v>
      </c>
      <c r="O111" s="336">
        <v>5</v>
      </c>
      <c r="P111" s="337">
        <v>2</v>
      </c>
      <c r="Q111" s="537" t="s">
        <v>420</v>
      </c>
      <c r="R111" s="370" t="s">
        <v>371</v>
      </c>
      <c r="S111" s="371" t="s">
        <v>415</v>
      </c>
      <c r="T111" s="370" t="s">
        <v>418</v>
      </c>
      <c r="U111" s="372" t="s">
        <v>421</v>
      </c>
      <c r="V111" s="373" t="s">
        <v>310</v>
      </c>
      <c r="W111" s="542"/>
      <c r="X111" s="548">
        <f>X112</f>
        <v>290.01</v>
      </c>
      <c r="Y111" s="548">
        <f>SUM(Y112)</f>
        <v>0</v>
      </c>
      <c r="Z111" s="566">
        <f>Z114+SUM(Z112)</f>
        <v>0</v>
      </c>
      <c r="AA111" s="165"/>
      <c r="AB111" s="124"/>
    </row>
    <row r="112" ht="42" customHeight="1" spans="1:28">
      <c r="A112" s="91"/>
      <c r="B112" s="504"/>
      <c r="C112" s="509"/>
      <c r="D112" s="511"/>
      <c r="E112" s="514"/>
      <c r="F112" s="139"/>
      <c r="G112" s="139"/>
      <c r="H112" s="338"/>
      <c r="I112" s="338"/>
      <c r="J112" s="170"/>
      <c r="K112" s="170"/>
      <c r="L112" s="170"/>
      <c r="M112" s="139" t="s">
        <v>334</v>
      </c>
      <c r="N112" s="521">
        <v>606</v>
      </c>
      <c r="O112" s="336">
        <v>5</v>
      </c>
      <c r="P112" s="337">
        <v>2</v>
      </c>
      <c r="Q112" s="537"/>
      <c r="R112" s="370">
        <v>85</v>
      </c>
      <c r="S112" s="371">
        <v>5</v>
      </c>
      <c r="T112" s="370">
        <v>3</v>
      </c>
      <c r="U112" s="372">
        <v>90035</v>
      </c>
      <c r="V112" s="373">
        <v>240</v>
      </c>
      <c r="W112" s="542"/>
      <c r="X112" s="573">
        <v>290.01</v>
      </c>
      <c r="Y112" s="573">
        <v>0</v>
      </c>
      <c r="Z112" s="577">
        <v>0</v>
      </c>
      <c r="AA112" s="165"/>
      <c r="AB112" s="124"/>
    </row>
    <row r="113" ht="0.75" customHeight="1" spans="1:28">
      <c r="A113" s="91"/>
      <c r="B113" s="504"/>
      <c r="C113" s="509"/>
      <c r="D113" s="511"/>
      <c r="E113" s="514"/>
      <c r="F113" s="139"/>
      <c r="G113" s="139"/>
      <c r="H113" s="338"/>
      <c r="I113" s="338"/>
      <c r="J113" s="170"/>
      <c r="K113" s="170"/>
      <c r="L113" s="170"/>
      <c r="M113" s="139" t="s">
        <v>422</v>
      </c>
      <c r="N113" s="521">
        <v>606</v>
      </c>
      <c r="O113" s="336">
        <v>5</v>
      </c>
      <c r="P113" s="337">
        <v>2</v>
      </c>
      <c r="Q113" s="537"/>
      <c r="R113" s="370">
        <v>85</v>
      </c>
      <c r="S113" s="371">
        <v>5</v>
      </c>
      <c r="T113" s="370">
        <v>3</v>
      </c>
      <c r="U113" s="372" t="s">
        <v>423</v>
      </c>
      <c r="V113" s="373"/>
      <c r="W113" s="542"/>
      <c r="X113" s="548">
        <f>SUM(X114)</f>
        <v>0</v>
      </c>
      <c r="Y113" s="548">
        <f>SUM(Y114)</f>
        <v>0</v>
      </c>
      <c r="Z113" s="566">
        <f>SUM(Z114)</f>
        <v>0</v>
      </c>
      <c r="AA113" s="165"/>
      <c r="AB113" s="124"/>
    </row>
    <row r="114" ht="48" hidden="1" customHeight="1" spans="1:28">
      <c r="A114" s="91"/>
      <c r="B114" s="504"/>
      <c r="C114" s="509"/>
      <c r="D114" s="511"/>
      <c r="E114" s="514"/>
      <c r="F114" s="139"/>
      <c r="G114" s="139"/>
      <c r="H114" s="139"/>
      <c r="I114" s="338"/>
      <c r="J114" s="339" t="s">
        <v>334</v>
      </c>
      <c r="K114" s="339"/>
      <c r="L114" s="339"/>
      <c r="M114" s="340"/>
      <c r="N114" s="522">
        <v>47</v>
      </c>
      <c r="O114" s="341">
        <v>5</v>
      </c>
      <c r="P114" s="137">
        <v>2</v>
      </c>
      <c r="Q114" s="537" t="s">
        <v>420</v>
      </c>
      <c r="R114" s="375">
        <v>85</v>
      </c>
      <c r="S114" s="376" t="s">
        <v>415</v>
      </c>
      <c r="T114" s="375" t="s">
        <v>418</v>
      </c>
      <c r="U114" s="377" t="s">
        <v>423</v>
      </c>
      <c r="V114" s="147" t="s">
        <v>360</v>
      </c>
      <c r="W114" s="542"/>
      <c r="X114" s="574">
        <v>0</v>
      </c>
      <c r="Y114" s="574">
        <v>0</v>
      </c>
      <c r="Z114" s="167">
        <v>0</v>
      </c>
      <c r="AA114" s="165"/>
      <c r="AB114" s="124"/>
    </row>
    <row r="115" ht="23.25" customHeight="1" spans="1:28">
      <c r="A115" s="91"/>
      <c r="B115" s="504"/>
      <c r="C115" s="509"/>
      <c r="D115" s="511"/>
      <c r="E115" s="316" t="s">
        <v>281</v>
      </c>
      <c r="F115" s="317"/>
      <c r="G115" s="317"/>
      <c r="H115" s="317"/>
      <c r="I115" s="317"/>
      <c r="J115" s="342"/>
      <c r="K115" s="342"/>
      <c r="L115" s="342"/>
      <c r="M115" s="343"/>
      <c r="N115" s="523">
        <v>606</v>
      </c>
      <c r="O115" s="344">
        <v>5</v>
      </c>
      <c r="P115" s="345">
        <v>3</v>
      </c>
      <c r="Q115" s="545" t="s">
        <v>310</v>
      </c>
      <c r="R115" s="380" t="s">
        <v>310</v>
      </c>
      <c r="S115" s="381" t="s">
        <v>310</v>
      </c>
      <c r="T115" s="380" t="s">
        <v>310</v>
      </c>
      <c r="U115" s="382" t="s">
        <v>310</v>
      </c>
      <c r="V115" s="383" t="s">
        <v>310</v>
      </c>
      <c r="W115" s="546"/>
      <c r="X115" s="575">
        <f t="shared" ref="X115:Z116" si="9">X116</f>
        <v>265</v>
      </c>
      <c r="Y115" s="575">
        <f t="shared" si="9"/>
        <v>248</v>
      </c>
      <c r="Z115" s="575">
        <f>Z116</f>
        <v>69.08</v>
      </c>
      <c r="AA115" s="165"/>
      <c r="AB115" s="124"/>
    </row>
    <row r="116" ht="83.25" customHeight="1" spans="1:28">
      <c r="A116" s="91"/>
      <c r="B116" s="504"/>
      <c r="C116" s="509"/>
      <c r="D116" s="511"/>
      <c r="E116" s="512"/>
      <c r="F116" s="180" t="s">
        <v>412</v>
      </c>
      <c r="G116" s="170"/>
      <c r="H116" s="170"/>
      <c r="I116" s="170"/>
      <c r="J116" s="170"/>
      <c r="K116" s="170"/>
      <c r="L116" s="170"/>
      <c r="M116" s="139"/>
      <c r="N116" s="521">
        <v>606</v>
      </c>
      <c r="O116" s="336">
        <v>5</v>
      </c>
      <c r="P116" s="337">
        <v>3</v>
      </c>
      <c r="Q116" s="537" t="s">
        <v>368</v>
      </c>
      <c r="R116" s="370" t="s">
        <v>371</v>
      </c>
      <c r="S116" s="371" t="s">
        <v>313</v>
      </c>
      <c r="T116" s="370" t="s">
        <v>260</v>
      </c>
      <c r="U116" s="372" t="s">
        <v>314</v>
      </c>
      <c r="V116" s="373" t="s">
        <v>310</v>
      </c>
      <c r="W116" s="542"/>
      <c r="X116" s="548">
        <f t="shared" si="9"/>
        <v>265</v>
      </c>
      <c r="Y116" s="548">
        <f t="shared" si="9"/>
        <v>248</v>
      </c>
      <c r="Z116" s="566">
        <f t="shared" si="9"/>
        <v>69.08</v>
      </c>
      <c r="AA116" s="165"/>
      <c r="AB116" s="124"/>
    </row>
    <row r="117" ht="29.25" customHeight="1" spans="1:28">
      <c r="A117" s="91"/>
      <c r="B117" s="504"/>
      <c r="C117" s="509"/>
      <c r="D117" s="511"/>
      <c r="E117" s="513"/>
      <c r="F117" s="321"/>
      <c r="G117" s="180" t="s">
        <v>424</v>
      </c>
      <c r="H117" s="170"/>
      <c r="I117" s="170"/>
      <c r="J117" s="170"/>
      <c r="K117" s="170"/>
      <c r="L117" s="170"/>
      <c r="M117" s="139"/>
      <c r="N117" s="521">
        <v>606</v>
      </c>
      <c r="O117" s="336">
        <v>5</v>
      </c>
      <c r="P117" s="337">
        <v>3</v>
      </c>
      <c r="Q117" s="537" t="s">
        <v>425</v>
      </c>
      <c r="R117" s="370" t="s">
        <v>371</v>
      </c>
      <c r="S117" s="371" t="s">
        <v>426</v>
      </c>
      <c r="T117" s="370" t="s">
        <v>260</v>
      </c>
      <c r="U117" s="372" t="s">
        <v>314</v>
      </c>
      <c r="V117" s="373" t="s">
        <v>310</v>
      </c>
      <c r="W117" s="542"/>
      <c r="X117" s="548">
        <f>X118+X121</f>
        <v>265</v>
      </c>
      <c r="Y117" s="548">
        <f>Y118</f>
        <v>248</v>
      </c>
      <c r="Z117" s="566">
        <f>Z118+Z121</f>
        <v>69.08</v>
      </c>
      <c r="AA117" s="165"/>
      <c r="AB117" s="124"/>
    </row>
    <row r="118" ht="37.5" customHeight="1" spans="1:28">
      <c r="A118" s="91"/>
      <c r="B118" s="504"/>
      <c r="C118" s="509"/>
      <c r="D118" s="511"/>
      <c r="E118" s="513"/>
      <c r="F118" s="326"/>
      <c r="G118" s="321"/>
      <c r="H118" s="180" t="s">
        <v>427</v>
      </c>
      <c r="I118" s="170"/>
      <c r="J118" s="170"/>
      <c r="K118" s="170"/>
      <c r="L118" s="170"/>
      <c r="M118" s="139"/>
      <c r="N118" s="521">
        <v>606</v>
      </c>
      <c r="O118" s="336">
        <v>5</v>
      </c>
      <c r="P118" s="337">
        <v>3</v>
      </c>
      <c r="Q118" s="537" t="s">
        <v>428</v>
      </c>
      <c r="R118" s="370" t="s">
        <v>371</v>
      </c>
      <c r="S118" s="371" t="s">
        <v>426</v>
      </c>
      <c r="T118" s="370" t="s">
        <v>330</v>
      </c>
      <c r="U118" s="372" t="s">
        <v>314</v>
      </c>
      <c r="V118" s="373" t="s">
        <v>310</v>
      </c>
      <c r="W118" s="542"/>
      <c r="X118" s="548">
        <f>X119</f>
        <v>265</v>
      </c>
      <c r="Y118" s="548">
        <f>Y119</f>
        <v>248</v>
      </c>
      <c r="Z118" s="566">
        <f>Z119</f>
        <v>69.08</v>
      </c>
      <c r="AA118" s="165"/>
      <c r="AB118" s="124"/>
    </row>
    <row r="119" ht="23.25" customHeight="1" spans="1:28">
      <c r="A119" s="91"/>
      <c r="B119" s="504"/>
      <c r="C119" s="509"/>
      <c r="D119" s="511"/>
      <c r="E119" s="513"/>
      <c r="F119" s="326"/>
      <c r="G119" s="326"/>
      <c r="H119" s="321"/>
      <c r="I119" s="180" t="s">
        <v>429</v>
      </c>
      <c r="J119" s="170"/>
      <c r="K119" s="170"/>
      <c r="L119" s="170"/>
      <c r="M119" s="139"/>
      <c r="N119" s="521">
        <v>606</v>
      </c>
      <c r="O119" s="336">
        <v>5</v>
      </c>
      <c r="P119" s="337">
        <v>3</v>
      </c>
      <c r="Q119" s="537" t="s">
        <v>430</v>
      </c>
      <c r="R119" s="370" t="s">
        <v>371</v>
      </c>
      <c r="S119" s="371" t="s">
        <v>426</v>
      </c>
      <c r="T119" s="370" t="s">
        <v>330</v>
      </c>
      <c r="U119" s="372" t="s">
        <v>431</v>
      </c>
      <c r="V119" s="373" t="s">
        <v>310</v>
      </c>
      <c r="W119" s="542"/>
      <c r="X119" s="548">
        <f>X120</f>
        <v>265</v>
      </c>
      <c r="Y119" s="548">
        <f>Y120</f>
        <v>248</v>
      </c>
      <c r="Z119" s="566">
        <f>Z120</f>
        <v>69.08</v>
      </c>
      <c r="AA119" s="165"/>
      <c r="AB119" s="124"/>
    </row>
    <row r="120" ht="39" customHeight="1" spans="1:28">
      <c r="A120" s="91"/>
      <c r="B120" s="504"/>
      <c r="C120" s="509"/>
      <c r="D120" s="511"/>
      <c r="E120" s="513"/>
      <c r="F120" s="326"/>
      <c r="G120" s="326"/>
      <c r="H120" s="139"/>
      <c r="I120" s="338"/>
      <c r="J120" s="339" t="s">
        <v>334</v>
      </c>
      <c r="K120" s="339"/>
      <c r="L120" s="339"/>
      <c r="M120" s="340"/>
      <c r="N120" s="522">
        <v>606</v>
      </c>
      <c r="O120" s="341">
        <v>5</v>
      </c>
      <c r="P120" s="137">
        <v>3</v>
      </c>
      <c r="Q120" s="537" t="s">
        <v>430</v>
      </c>
      <c r="R120" s="375" t="s">
        <v>371</v>
      </c>
      <c r="S120" s="376" t="s">
        <v>426</v>
      </c>
      <c r="T120" s="375" t="s">
        <v>330</v>
      </c>
      <c r="U120" s="377" t="s">
        <v>431</v>
      </c>
      <c r="V120" s="147" t="s">
        <v>360</v>
      </c>
      <c r="W120" s="542"/>
      <c r="X120" s="549">
        <v>265</v>
      </c>
      <c r="Y120" s="549">
        <v>248</v>
      </c>
      <c r="Z120" s="168">
        <v>69.08</v>
      </c>
      <c r="AA120" s="165"/>
      <c r="AB120" s="124"/>
    </row>
    <row r="121" ht="38.25" customHeight="1" spans="1:28">
      <c r="A121" s="91"/>
      <c r="B121" s="504"/>
      <c r="C121" s="509"/>
      <c r="D121" s="511"/>
      <c r="E121" s="513"/>
      <c r="F121" s="326"/>
      <c r="G121" s="326"/>
      <c r="H121" s="180" t="s">
        <v>422</v>
      </c>
      <c r="I121" s="170"/>
      <c r="J121" s="416"/>
      <c r="K121" s="416"/>
      <c r="L121" s="416"/>
      <c r="M121" s="338"/>
      <c r="N121" s="571">
        <v>606</v>
      </c>
      <c r="O121" s="420">
        <v>5</v>
      </c>
      <c r="P121" s="421">
        <v>3</v>
      </c>
      <c r="Q121" s="537" t="s">
        <v>432</v>
      </c>
      <c r="R121" s="429" t="s">
        <v>371</v>
      </c>
      <c r="S121" s="430" t="s">
        <v>426</v>
      </c>
      <c r="T121" s="429">
        <v>1</v>
      </c>
      <c r="U121" s="431" t="s">
        <v>423</v>
      </c>
      <c r="V121" s="432" t="s">
        <v>310</v>
      </c>
      <c r="W121" s="542"/>
      <c r="X121" s="205">
        <f t="shared" ref="X121:Z122" si="10">X122</f>
        <v>0</v>
      </c>
      <c r="Y121" s="205">
        <f t="shared" si="10"/>
        <v>0</v>
      </c>
      <c r="Z121" s="576">
        <f t="shared" si="10"/>
        <v>0</v>
      </c>
      <c r="AA121" s="165"/>
      <c r="AB121" s="124"/>
    </row>
    <row r="122" ht="0.75" customHeight="1" spans="1:28">
      <c r="A122" s="91"/>
      <c r="B122" s="504"/>
      <c r="C122" s="509"/>
      <c r="D122" s="511"/>
      <c r="E122" s="513"/>
      <c r="F122" s="326"/>
      <c r="G122" s="326"/>
      <c r="H122" s="321"/>
      <c r="I122" s="180" t="s">
        <v>386</v>
      </c>
      <c r="J122" s="170"/>
      <c r="K122" s="170"/>
      <c r="L122" s="170"/>
      <c r="M122" s="139"/>
      <c r="N122" s="521">
        <v>606</v>
      </c>
      <c r="O122" s="336">
        <v>5</v>
      </c>
      <c r="P122" s="337">
        <v>3</v>
      </c>
      <c r="Q122" s="537" t="s">
        <v>433</v>
      </c>
      <c r="R122" s="370" t="s">
        <v>371</v>
      </c>
      <c r="S122" s="371" t="s">
        <v>426</v>
      </c>
      <c r="T122" s="370" t="s">
        <v>418</v>
      </c>
      <c r="U122" s="372" t="s">
        <v>434</v>
      </c>
      <c r="V122" s="373" t="s">
        <v>310</v>
      </c>
      <c r="W122" s="542"/>
      <c r="X122" s="548">
        <f t="shared" si="10"/>
        <v>0</v>
      </c>
      <c r="Y122" s="548">
        <f t="shared" si="10"/>
        <v>0</v>
      </c>
      <c r="Z122" s="566">
        <f t="shared" si="10"/>
        <v>0</v>
      </c>
      <c r="AA122" s="165"/>
      <c r="AB122" s="124"/>
    </row>
    <row r="123" ht="38.25" customHeight="1" spans="1:28">
      <c r="A123" s="91"/>
      <c r="B123" s="504"/>
      <c r="C123" s="509"/>
      <c r="D123" s="330"/>
      <c r="E123" s="514"/>
      <c r="F123" s="139"/>
      <c r="G123" s="139"/>
      <c r="H123" s="139"/>
      <c r="I123" s="338"/>
      <c r="J123" s="339" t="s">
        <v>334</v>
      </c>
      <c r="K123" s="339"/>
      <c r="L123" s="339"/>
      <c r="M123" s="340"/>
      <c r="N123" s="522">
        <v>606</v>
      </c>
      <c r="O123" s="341">
        <v>5</v>
      </c>
      <c r="P123" s="137">
        <v>3</v>
      </c>
      <c r="Q123" s="537" t="s">
        <v>433</v>
      </c>
      <c r="R123" s="375" t="s">
        <v>371</v>
      </c>
      <c r="S123" s="376" t="s">
        <v>426</v>
      </c>
      <c r="T123" s="375">
        <v>1</v>
      </c>
      <c r="U123" s="377" t="s">
        <v>423</v>
      </c>
      <c r="V123" s="147" t="s">
        <v>360</v>
      </c>
      <c r="W123" s="542"/>
      <c r="X123" s="549">
        <v>0</v>
      </c>
      <c r="Y123" s="549">
        <v>0</v>
      </c>
      <c r="Z123" s="168">
        <v>0</v>
      </c>
      <c r="AA123" s="165"/>
      <c r="AB123" s="124"/>
    </row>
    <row r="124" ht="23.25" customHeight="1" spans="1:28">
      <c r="A124" s="91"/>
      <c r="B124" s="504"/>
      <c r="C124" s="509"/>
      <c r="D124" s="508" t="s">
        <v>286</v>
      </c>
      <c r="E124" s="314"/>
      <c r="F124" s="314"/>
      <c r="G124" s="314"/>
      <c r="H124" s="314"/>
      <c r="I124" s="314"/>
      <c r="J124" s="351"/>
      <c r="K124" s="351"/>
      <c r="L124" s="351"/>
      <c r="M124" s="352"/>
      <c r="N124" s="533">
        <v>606</v>
      </c>
      <c r="O124" s="353">
        <v>8</v>
      </c>
      <c r="P124" s="354" t="s">
        <v>310</v>
      </c>
      <c r="Q124" s="537" t="s">
        <v>310</v>
      </c>
      <c r="R124" s="399" t="s">
        <v>310</v>
      </c>
      <c r="S124" s="400" t="s">
        <v>310</v>
      </c>
      <c r="T124" s="399" t="s">
        <v>310</v>
      </c>
      <c r="U124" s="401" t="s">
        <v>310</v>
      </c>
      <c r="V124" s="402" t="s">
        <v>310</v>
      </c>
      <c r="W124" s="542"/>
      <c r="X124" s="562">
        <f t="shared" ref="X124:Z125" si="11">X125</f>
        <v>1558.25</v>
      </c>
      <c r="Y124" s="562">
        <f t="shared" si="11"/>
        <v>1355.25</v>
      </c>
      <c r="Z124" s="570">
        <f t="shared" si="11"/>
        <v>1355.25</v>
      </c>
      <c r="AA124" s="165"/>
      <c r="AB124" s="124"/>
    </row>
    <row r="125" ht="23.25" customHeight="1" spans="1:28">
      <c r="A125" s="91"/>
      <c r="B125" s="504"/>
      <c r="C125" s="509"/>
      <c r="D125" s="510"/>
      <c r="E125" s="316" t="s">
        <v>287</v>
      </c>
      <c r="F125" s="317"/>
      <c r="G125" s="317"/>
      <c r="H125" s="317"/>
      <c r="I125" s="317"/>
      <c r="J125" s="317"/>
      <c r="K125" s="317"/>
      <c r="L125" s="317"/>
      <c r="M125" s="333"/>
      <c r="N125" s="520">
        <v>606</v>
      </c>
      <c r="O125" s="334">
        <v>8</v>
      </c>
      <c r="P125" s="335">
        <v>1</v>
      </c>
      <c r="Q125" s="545" t="s">
        <v>310</v>
      </c>
      <c r="R125" s="364" t="s">
        <v>310</v>
      </c>
      <c r="S125" s="365" t="s">
        <v>310</v>
      </c>
      <c r="T125" s="364" t="s">
        <v>310</v>
      </c>
      <c r="U125" s="366" t="s">
        <v>310</v>
      </c>
      <c r="V125" s="367" t="s">
        <v>310</v>
      </c>
      <c r="W125" s="546"/>
      <c r="X125" s="547">
        <f t="shared" si="11"/>
        <v>1558.25</v>
      </c>
      <c r="Y125" s="547">
        <f t="shared" si="11"/>
        <v>1355.25</v>
      </c>
      <c r="Z125" s="565">
        <f t="shared" si="11"/>
        <v>1355.25</v>
      </c>
      <c r="AA125" s="165"/>
      <c r="AB125" s="124"/>
    </row>
    <row r="126" ht="36" customHeight="1" spans="1:28">
      <c r="A126" s="91"/>
      <c r="B126" s="504"/>
      <c r="C126" s="509"/>
      <c r="D126" s="511"/>
      <c r="E126" s="512"/>
      <c r="F126" s="180" t="s">
        <v>435</v>
      </c>
      <c r="G126" s="170"/>
      <c r="H126" s="170"/>
      <c r="I126" s="170"/>
      <c r="J126" s="170"/>
      <c r="K126" s="170"/>
      <c r="L126" s="170"/>
      <c r="M126" s="139"/>
      <c r="N126" s="521">
        <v>606</v>
      </c>
      <c r="O126" s="336">
        <v>8</v>
      </c>
      <c r="P126" s="337">
        <v>1</v>
      </c>
      <c r="Q126" s="537" t="s">
        <v>436</v>
      </c>
      <c r="R126" s="370" t="s">
        <v>437</v>
      </c>
      <c r="S126" s="371" t="s">
        <v>313</v>
      </c>
      <c r="T126" s="370" t="s">
        <v>260</v>
      </c>
      <c r="U126" s="372" t="s">
        <v>314</v>
      </c>
      <c r="V126" s="373" t="s">
        <v>310</v>
      </c>
      <c r="W126" s="542"/>
      <c r="X126" s="548">
        <f>X131+X127</f>
        <v>1558.25</v>
      </c>
      <c r="Y126" s="548">
        <f>Y131+Y127</f>
        <v>1355.25</v>
      </c>
      <c r="Z126" s="566">
        <f>Z131+Z127</f>
        <v>1355.25</v>
      </c>
      <c r="AA126" s="165"/>
      <c r="AB126" s="124"/>
    </row>
    <row r="127" ht="23.25" customHeight="1" spans="1:28">
      <c r="A127" s="91"/>
      <c r="B127" s="504"/>
      <c r="C127" s="509"/>
      <c r="D127" s="511"/>
      <c r="E127" s="513"/>
      <c r="F127" s="321"/>
      <c r="G127" s="180" t="s">
        <v>438</v>
      </c>
      <c r="H127" s="170"/>
      <c r="I127" s="170"/>
      <c r="J127" s="170"/>
      <c r="K127" s="170"/>
      <c r="L127" s="170"/>
      <c r="M127" s="139"/>
      <c r="N127" s="521">
        <v>606</v>
      </c>
      <c r="O127" s="336">
        <v>8</v>
      </c>
      <c r="P127" s="337">
        <v>1</v>
      </c>
      <c r="Q127" s="537" t="s">
        <v>439</v>
      </c>
      <c r="R127" s="370" t="s">
        <v>437</v>
      </c>
      <c r="S127" s="371" t="s">
        <v>440</v>
      </c>
      <c r="T127" s="370" t="s">
        <v>260</v>
      </c>
      <c r="U127" s="372" t="s">
        <v>314</v>
      </c>
      <c r="V127" s="373" t="s">
        <v>310</v>
      </c>
      <c r="W127" s="542"/>
      <c r="X127" s="548">
        <f t="shared" ref="X127:Z129" si="12">X128</f>
        <v>287.733</v>
      </c>
      <c r="Y127" s="548">
        <f t="shared" si="12"/>
        <v>287.733</v>
      </c>
      <c r="Z127" s="566">
        <f t="shared" si="12"/>
        <v>287.733</v>
      </c>
      <c r="AA127" s="165"/>
      <c r="AB127" s="124"/>
    </row>
    <row r="128" ht="29.25" customHeight="1" spans="1:28">
      <c r="A128" s="91"/>
      <c r="B128" s="504"/>
      <c r="C128" s="509"/>
      <c r="D128" s="511"/>
      <c r="E128" s="513"/>
      <c r="F128" s="326"/>
      <c r="G128" s="321"/>
      <c r="H128" s="180" t="s">
        <v>441</v>
      </c>
      <c r="I128" s="170"/>
      <c r="J128" s="170"/>
      <c r="K128" s="170"/>
      <c r="L128" s="170"/>
      <c r="M128" s="139"/>
      <c r="N128" s="521">
        <v>606</v>
      </c>
      <c r="O128" s="336">
        <v>8</v>
      </c>
      <c r="P128" s="337">
        <v>1</v>
      </c>
      <c r="Q128" s="537" t="s">
        <v>442</v>
      </c>
      <c r="R128" s="370" t="s">
        <v>437</v>
      </c>
      <c r="S128" s="371" t="s">
        <v>440</v>
      </c>
      <c r="T128" s="370" t="s">
        <v>330</v>
      </c>
      <c r="U128" s="372" t="s">
        <v>314</v>
      </c>
      <c r="V128" s="373" t="s">
        <v>310</v>
      </c>
      <c r="W128" s="542"/>
      <c r="X128" s="548">
        <f t="shared" si="12"/>
        <v>287.733</v>
      </c>
      <c r="Y128" s="548">
        <f t="shared" si="12"/>
        <v>287.733</v>
      </c>
      <c r="Z128" s="566">
        <f t="shared" si="12"/>
        <v>287.733</v>
      </c>
      <c r="AA128" s="165"/>
      <c r="AB128" s="124"/>
    </row>
    <row r="129" ht="23.25" customHeight="1" spans="1:28">
      <c r="A129" s="91"/>
      <c r="B129" s="504"/>
      <c r="C129" s="509"/>
      <c r="D129" s="511"/>
      <c r="E129" s="513"/>
      <c r="F129" s="326"/>
      <c r="G129" s="326"/>
      <c r="H129" s="321"/>
      <c r="I129" s="180" t="s">
        <v>443</v>
      </c>
      <c r="J129" s="170"/>
      <c r="K129" s="170"/>
      <c r="L129" s="170"/>
      <c r="M129" s="139"/>
      <c r="N129" s="521">
        <v>606</v>
      </c>
      <c r="O129" s="336">
        <v>8</v>
      </c>
      <c r="P129" s="337">
        <v>1</v>
      </c>
      <c r="Q129" s="537" t="s">
        <v>444</v>
      </c>
      <c r="R129" s="370" t="s">
        <v>437</v>
      </c>
      <c r="S129" s="371" t="s">
        <v>440</v>
      </c>
      <c r="T129" s="370" t="s">
        <v>330</v>
      </c>
      <c r="U129" s="372" t="s">
        <v>445</v>
      </c>
      <c r="V129" s="373" t="s">
        <v>310</v>
      </c>
      <c r="W129" s="542"/>
      <c r="X129" s="548">
        <f t="shared" si="12"/>
        <v>287.733</v>
      </c>
      <c r="Y129" s="548">
        <f t="shared" si="12"/>
        <v>287.733</v>
      </c>
      <c r="Z129" s="566">
        <f t="shared" si="12"/>
        <v>287.733</v>
      </c>
      <c r="AA129" s="165"/>
      <c r="AB129" s="124"/>
    </row>
    <row r="130" ht="23.25" customHeight="1" spans="1:28">
      <c r="A130" s="91"/>
      <c r="B130" s="504"/>
      <c r="C130" s="509"/>
      <c r="D130" s="511"/>
      <c r="E130" s="513"/>
      <c r="F130" s="326"/>
      <c r="G130" s="139"/>
      <c r="H130" s="139"/>
      <c r="I130" s="338"/>
      <c r="J130" s="339" t="s">
        <v>446</v>
      </c>
      <c r="K130" s="339"/>
      <c r="L130" s="339"/>
      <c r="M130" s="340"/>
      <c r="N130" s="522">
        <v>606</v>
      </c>
      <c r="O130" s="341">
        <v>8</v>
      </c>
      <c r="P130" s="137">
        <v>1</v>
      </c>
      <c r="Q130" s="537" t="s">
        <v>444</v>
      </c>
      <c r="R130" s="375" t="s">
        <v>437</v>
      </c>
      <c r="S130" s="376" t="s">
        <v>440</v>
      </c>
      <c r="T130" s="375" t="s">
        <v>330</v>
      </c>
      <c r="U130" s="377" t="s">
        <v>445</v>
      </c>
      <c r="V130" s="147" t="s">
        <v>447</v>
      </c>
      <c r="W130" s="542"/>
      <c r="X130" s="549">
        <v>287.733</v>
      </c>
      <c r="Y130" s="549">
        <v>287.733</v>
      </c>
      <c r="Z130" s="168">
        <v>287.733</v>
      </c>
      <c r="AA130" s="165"/>
      <c r="AB130" s="124"/>
    </row>
    <row r="131" ht="23.25" customHeight="1" spans="1:28">
      <c r="A131" s="91"/>
      <c r="B131" s="504"/>
      <c r="C131" s="509"/>
      <c r="D131" s="511"/>
      <c r="E131" s="513"/>
      <c r="F131" s="326"/>
      <c r="G131" s="180" t="s">
        <v>448</v>
      </c>
      <c r="H131" s="170"/>
      <c r="I131" s="170"/>
      <c r="J131" s="416"/>
      <c r="K131" s="416"/>
      <c r="L131" s="416"/>
      <c r="M131" s="338"/>
      <c r="N131" s="571">
        <v>606</v>
      </c>
      <c r="O131" s="420">
        <v>8</v>
      </c>
      <c r="P131" s="421">
        <v>1</v>
      </c>
      <c r="Q131" s="537" t="s">
        <v>449</v>
      </c>
      <c r="R131" s="429" t="s">
        <v>437</v>
      </c>
      <c r="S131" s="430" t="s">
        <v>372</v>
      </c>
      <c r="T131" s="429" t="s">
        <v>260</v>
      </c>
      <c r="U131" s="431" t="s">
        <v>314</v>
      </c>
      <c r="V131" s="432" t="s">
        <v>310</v>
      </c>
      <c r="W131" s="542"/>
      <c r="X131" s="548">
        <f>X132+X139</f>
        <v>1270.517</v>
      </c>
      <c r="Y131" s="548">
        <f t="shared" ref="Y131:Z133" si="13">Y132</f>
        <v>1067.517</v>
      </c>
      <c r="Z131" s="566">
        <f t="shared" si="13"/>
        <v>1067.517</v>
      </c>
      <c r="AA131" s="165"/>
      <c r="AB131" s="124"/>
    </row>
    <row r="132" ht="36" customHeight="1" spans="1:28">
      <c r="A132" s="91"/>
      <c r="B132" s="504"/>
      <c r="C132" s="509"/>
      <c r="D132" s="511"/>
      <c r="E132" s="513"/>
      <c r="F132" s="326"/>
      <c r="G132" s="321"/>
      <c r="H132" s="180" t="s">
        <v>450</v>
      </c>
      <c r="I132" s="170"/>
      <c r="J132" s="170"/>
      <c r="K132" s="170"/>
      <c r="L132" s="170"/>
      <c r="M132" s="139"/>
      <c r="N132" s="521">
        <v>606</v>
      </c>
      <c r="O132" s="336">
        <v>8</v>
      </c>
      <c r="P132" s="337">
        <v>1</v>
      </c>
      <c r="Q132" s="537" t="s">
        <v>451</v>
      </c>
      <c r="R132" s="370" t="s">
        <v>437</v>
      </c>
      <c r="S132" s="371" t="s">
        <v>372</v>
      </c>
      <c r="T132" s="370" t="s">
        <v>330</v>
      </c>
      <c r="U132" s="372" t="s">
        <v>314</v>
      </c>
      <c r="V132" s="373" t="s">
        <v>310</v>
      </c>
      <c r="W132" s="542"/>
      <c r="X132" s="548">
        <f>X133</f>
        <v>1067.517</v>
      </c>
      <c r="Y132" s="548">
        <f t="shared" si="13"/>
        <v>1067.517</v>
      </c>
      <c r="Z132" s="566">
        <f t="shared" si="13"/>
        <v>1067.517</v>
      </c>
      <c r="AA132" s="165"/>
      <c r="AB132" s="124"/>
    </row>
    <row r="133" ht="23.25" customHeight="1" spans="1:28">
      <c r="A133" s="91"/>
      <c r="B133" s="504"/>
      <c r="C133" s="509"/>
      <c r="D133" s="511"/>
      <c r="E133" s="513"/>
      <c r="F133" s="326"/>
      <c r="G133" s="326"/>
      <c r="H133" s="321"/>
      <c r="I133" s="180" t="s">
        <v>452</v>
      </c>
      <c r="J133" s="170"/>
      <c r="K133" s="170"/>
      <c r="L133" s="170"/>
      <c r="M133" s="139"/>
      <c r="N133" s="521">
        <v>606</v>
      </c>
      <c r="O133" s="336">
        <v>8</v>
      </c>
      <c r="P133" s="337">
        <v>1</v>
      </c>
      <c r="Q133" s="537" t="s">
        <v>453</v>
      </c>
      <c r="R133" s="370" t="s">
        <v>437</v>
      </c>
      <c r="S133" s="371" t="s">
        <v>372</v>
      </c>
      <c r="T133" s="370" t="s">
        <v>330</v>
      </c>
      <c r="U133" s="372" t="s">
        <v>454</v>
      </c>
      <c r="V133" s="373" t="s">
        <v>310</v>
      </c>
      <c r="W133" s="542"/>
      <c r="X133" s="548">
        <f>X134</f>
        <v>1067.517</v>
      </c>
      <c r="Y133" s="548">
        <f t="shared" si="13"/>
        <v>1067.517</v>
      </c>
      <c r="Z133" s="566">
        <f t="shared" si="13"/>
        <v>1067.517</v>
      </c>
      <c r="AA133" s="165"/>
      <c r="AB133" s="124"/>
    </row>
    <row r="134" ht="20.45" customHeight="1" spans="1:28">
      <c r="A134" s="91"/>
      <c r="B134" s="504"/>
      <c r="C134" s="509"/>
      <c r="D134" s="330"/>
      <c r="E134" s="514"/>
      <c r="F134" s="139"/>
      <c r="G134" s="139"/>
      <c r="H134" s="139"/>
      <c r="I134" s="338"/>
      <c r="J134" s="339" t="s">
        <v>446</v>
      </c>
      <c r="K134" s="339"/>
      <c r="L134" s="339"/>
      <c r="M134" s="340"/>
      <c r="N134" s="522">
        <v>606</v>
      </c>
      <c r="O134" s="341">
        <v>8</v>
      </c>
      <c r="P134" s="137">
        <v>1</v>
      </c>
      <c r="Q134" s="537" t="s">
        <v>453</v>
      </c>
      <c r="R134" s="375" t="s">
        <v>437</v>
      </c>
      <c r="S134" s="376" t="s">
        <v>372</v>
      </c>
      <c r="T134" s="375" t="s">
        <v>330</v>
      </c>
      <c r="U134" s="377" t="s">
        <v>454</v>
      </c>
      <c r="V134" s="147" t="s">
        <v>447</v>
      </c>
      <c r="W134" s="542"/>
      <c r="X134" s="549">
        <v>1067.517</v>
      </c>
      <c r="Y134" s="549">
        <v>1067.517</v>
      </c>
      <c r="Z134" s="168">
        <v>1067.517</v>
      </c>
      <c r="AA134" s="165"/>
      <c r="AB134" s="124"/>
    </row>
    <row r="135" ht="1.15" hidden="1" customHeight="1" spans="1:28">
      <c r="A135" s="91"/>
      <c r="B135" s="504"/>
      <c r="C135" s="509"/>
      <c r="D135" s="508" t="s">
        <v>288</v>
      </c>
      <c r="E135" s="314"/>
      <c r="F135" s="314"/>
      <c r="G135" s="314"/>
      <c r="H135" s="314"/>
      <c r="I135" s="314"/>
      <c r="J135" s="351"/>
      <c r="K135" s="351"/>
      <c r="L135" s="351"/>
      <c r="M135" s="352"/>
      <c r="N135" s="533">
        <v>606</v>
      </c>
      <c r="O135" s="353">
        <v>10</v>
      </c>
      <c r="P135" s="354" t="s">
        <v>310</v>
      </c>
      <c r="Q135" s="537" t="s">
        <v>310</v>
      </c>
      <c r="R135" s="399" t="s">
        <v>310</v>
      </c>
      <c r="S135" s="400" t="s">
        <v>310</v>
      </c>
      <c r="T135" s="399" t="s">
        <v>310</v>
      </c>
      <c r="U135" s="401" t="s">
        <v>310</v>
      </c>
      <c r="V135" s="402" t="s">
        <v>310</v>
      </c>
      <c r="W135" s="542"/>
      <c r="X135" s="544">
        <f>X136</f>
        <v>203</v>
      </c>
      <c r="Y135" s="544">
        <f t="shared" ref="Y135:Z140" si="14">Y136</f>
        <v>0</v>
      </c>
      <c r="Z135" s="564">
        <f t="shared" si="14"/>
        <v>0</v>
      </c>
      <c r="AA135" s="165"/>
      <c r="AB135" s="124"/>
    </row>
    <row r="136" ht="15.75" hidden="1" spans="1:28">
      <c r="A136" s="91"/>
      <c r="B136" s="504"/>
      <c r="C136" s="509"/>
      <c r="D136" s="510"/>
      <c r="E136" s="316" t="s">
        <v>290</v>
      </c>
      <c r="F136" s="317"/>
      <c r="G136" s="317"/>
      <c r="H136" s="317"/>
      <c r="I136" s="317"/>
      <c r="J136" s="317"/>
      <c r="K136" s="317"/>
      <c r="L136" s="317"/>
      <c r="M136" s="333"/>
      <c r="N136" s="520">
        <v>47</v>
      </c>
      <c r="O136" s="334">
        <v>10</v>
      </c>
      <c r="P136" s="335">
        <v>3</v>
      </c>
      <c r="Q136" s="545" t="s">
        <v>310</v>
      </c>
      <c r="R136" s="364" t="s">
        <v>310</v>
      </c>
      <c r="S136" s="365" t="s">
        <v>310</v>
      </c>
      <c r="T136" s="364" t="s">
        <v>310</v>
      </c>
      <c r="U136" s="366" t="s">
        <v>310</v>
      </c>
      <c r="V136" s="367" t="s">
        <v>310</v>
      </c>
      <c r="W136" s="546"/>
      <c r="X136" s="547">
        <f>X137</f>
        <v>203</v>
      </c>
      <c r="Y136" s="547">
        <f t="shared" si="14"/>
        <v>0</v>
      </c>
      <c r="Z136" s="565">
        <f t="shared" si="14"/>
        <v>0</v>
      </c>
      <c r="AA136" s="165"/>
      <c r="AB136" s="124"/>
    </row>
    <row r="137" ht="3" hidden="1" customHeight="1" spans="1:28">
      <c r="A137" s="91"/>
      <c r="B137" s="504"/>
      <c r="C137" s="509"/>
      <c r="D137" s="511"/>
      <c r="E137" s="512"/>
      <c r="F137" s="180" t="s">
        <v>455</v>
      </c>
      <c r="G137" s="170"/>
      <c r="H137" s="170"/>
      <c r="I137" s="170"/>
      <c r="J137" s="170"/>
      <c r="K137" s="170"/>
      <c r="L137" s="170"/>
      <c r="M137" s="139"/>
      <c r="N137" s="521">
        <v>606</v>
      </c>
      <c r="O137" s="336">
        <v>10</v>
      </c>
      <c r="P137" s="337">
        <v>3</v>
      </c>
      <c r="Q137" s="537" t="s">
        <v>368</v>
      </c>
      <c r="R137" s="370" t="s">
        <v>371</v>
      </c>
      <c r="S137" s="371" t="s">
        <v>313</v>
      </c>
      <c r="T137" s="370" t="s">
        <v>260</v>
      </c>
      <c r="U137" s="372" t="s">
        <v>314</v>
      </c>
      <c r="V137" s="373" t="s">
        <v>310</v>
      </c>
      <c r="W137" s="542"/>
      <c r="X137" s="548">
        <f>X138</f>
        <v>203</v>
      </c>
      <c r="Y137" s="548">
        <f t="shared" si="14"/>
        <v>0</v>
      </c>
      <c r="Z137" s="566">
        <f t="shared" si="14"/>
        <v>0</v>
      </c>
      <c r="AA137" s="165"/>
      <c r="AB137" s="124"/>
    </row>
    <row r="138" ht="26.45" hidden="1" customHeight="1" spans="1:28">
      <c r="A138" s="91"/>
      <c r="B138" s="504"/>
      <c r="C138" s="509"/>
      <c r="D138" s="511"/>
      <c r="E138" s="513"/>
      <c r="F138" s="321"/>
      <c r="G138" s="180" t="s">
        <v>456</v>
      </c>
      <c r="H138" s="170"/>
      <c r="I138" s="170"/>
      <c r="J138" s="170"/>
      <c r="K138" s="170"/>
      <c r="L138" s="170"/>
      <c r="M138" s="139"/>
      <c r="N138" s="521">
        <v>606</v>
      </c>
      <c r="O138" s="336">
        <v>10</v>
      </c>
      <c r="P138" s="337">
        <v>3</v>
      </c>
      <c r="Q138" s="537" t="s">
        <v>457</v>
      </c>
      <c r="R138" s="370" t="s">
        <v>371</v>
      </c>
      <c r="S138" s="371" t="s">
        <v>458</v>
      </c>
      <c r="T138" s="370" t="s">
        <v>260</v>
      </c>
      <c r="U138" s="372" t="s">
        <v>314</v>
      </c>
      <c r="V138" s="373" t="s">
        <v>310</v>
      </c>
      <c r="W138" s="542"/>
      <c r="X138" s="548">
        <f>X139</f>
        <v>203</v>
      </c>
      <c r="Y138" s="548">
        <f t="shared" si="14"/>
        <v>0</v>
      </c>
      <c r="Z138" s="566">
        <f t="shared" si="14"/>
        <v>0</v>
      </c>
      <c r="AA138" s="165"/>
      <c r="AB138" s="124"/>
    </row>
    <row r="139" ht="1.9" hidden="1" customHeight="1" spans="1:28">
      <c r="A139" s="91"/>
      <c r="B139" s="504"/>
      <c r="C139" s="509"/>
      <c r="D139" s="511"/>
      <c r="E139" s="513"/>
      <c r="F139" s="326"/>
      <c r="G139" s="321"/>
      <c r="H139" s="180" t="s">
        <v>459</v>
      </c>
      <c r="I139" s="170"/>
      <c r="J139" s="170"/>
      <c r="K139" s="170"/>
      <c r="L139" s="170"/>
      <c r="M139" s="139"/>
      <c r="N139" s="521">
        <v>606</v>
      </c>
      <c r="O139" s="336">
        <v>8</v>
      </c>
      <c r="P139" s="337">
        <v>1</v>
      </c>
      <c r="Q139" s="537" t="s">
        <v>460</v>
      </c>
      <c r="R139" s="370">
        <v>81</v>
      </c>
      <c r="S139" s="371">
        <v>2</v>
      </c>
      <c r="T139" s="370">
        <v>2</v>
      </c>
      <c r="U139" s="372">
        <v>67777</v>
      </c>
      <c r="V139" s="373" t="s">
        <v>310</v>
      </c>
      <c r="W139" s="542"/>
      <c r="X139" s="548">
        <f>X140</f>
        <v>203</v>
      </c>
      <c r="Y139" s="548">
        <f t="shared" si="14"/>
        <v>0</v>
      </c>
      <c r="Z139" s="566">
        <f t="shared" si="14"/>
        <v>0</v>
      </c>
      <c r="AA139" s="165"/>
      <c r="AB139" s="124"/>
    </row>
    <row r="140" ht="18" customHeight="1" spans="1:28">
      <c r="A140" s="91"/>
      <c r="B140" s="504"/>
      <c r="C140" s="509"/>
      <c r="D140" s="511"/>
      <c r="E140" s="513"/>
      <c r="F140" s="326"/>
      <c r="G140" s="326"/>
      <c r="H140" s="321"/>
      <c r="I140" s="180" t="s">
        <v>446</v>
      </c>
      <c r="J140" s="170"/>
      <c r="K140" s="170"/>
      <c r="L140" s="170"/>
      <c r="M140" s="139"/>
      <c r="N140" s="521">
        <v>60</v>
      </c>
      <c r="O140" s="336">
        <v>8</v>
      </c>
      <c r="P140" s="337">
        <v>1</v>
      </c>
      <c r="Q140" s="537" t="s">
        <v>461</v>
      </c>
      <c r="R140" s="370">
        <v>81</v>
      </c>
      <c r="S140" s="371">
        <v>2</v>
      </c>
      <c r="T140" s="370">
        <v>2</v>
      </c>
      <c r="U140" s="372">
        <v>67777</v>
      </c>
      <c r="V140" s="390">
        <v>610</v>
      </c>
      <c r="W140" s="596"/>
      <c r="X140" s="573">
        <v>203</v>
      </c>
      <c r="Y140" s="573">
        <f t="shared" si="14"/>
        <v>0</v>
      </c>
      <c r="Z140" s="577">
        <f t="shared" si="14"/>
        <v>0</v>
      </c>
      <c r="AA140" s="165"/>
      <c r="AB140" s="124"/>
    </row>
    <row r="141" ht="0.6" customHeight="1" spans="1:28">
      <c r="A141" s="91"/>
      <c r="B141" s="504"/>
      <c r="C141" s="509"/>
      <c r="D141" s="330"/>
      <c r="E141" s="514"/>
      <c r="F141" s="139"/>
      <c r="G141" s="139"/>
      <c r="H141" s="139"/>
      <c r="I141" s="338"/>
      <c r="J141" s="339" t="s">
        <v>462</v>
      </c>
      <c r="K141" s="339"/>
      <c r="L141" s="339"/>
      <c r="M141" s="340"/>
      <c r="N141" s="522">
        <v>47</v>
      </c>
      <c r="O141" s="341">
        <v>10</v>
      </c>
      <c r="P141" s="137">
        <v>3</v>
      </c>
      <c r="Q141" s="537" t="s">
        <v>461</v>
      </c>
      <c r="R141" s="375" t="s">
        <v>371</v>
      </c>
      <c r="S141" s="376" t="s">
        <v>458</v>
      </c>
      <c r="T141" s="375" t="s">
        <v>330</v>
      </c>
      <c r="U141" s="377" t="s">
        <v>463</v>
      </c>
      <c r="V141" s="147" t="s">
        <v>464</v>
      </c>
      <c r="W141" s="542"/>
      <c r="X141" s="549">
        <v>0</v>
      </c>
      <c r="Y141" s="549">
        <v>0</v>
      </c>
      <c r="Z141" s="168">
        <v>0</v>
      </c>
      <c r="AA141" s="165"/>
      <c r="AB141" s="124"/>
    </row>
    <row r="142" ht="29.25" customHeight="1" spans="1:28">
      <c r="A142" s="91"/>
      <c r="B142" s="504"/>
      <c r="C142" s="509"/>
      <c r="D142" s="330"/>
      <c r="E142" s="330"/>
      <c r="F142" s="426"/>
      <c r="G142" s="426"/>
      <c r="H142" s="426"/>
      <c r="I142" s="582"/>
      <c r="J142" s="583"/>
      <c r="K142" s="583"/>
      <c r="L142" s="583"/>
      <c r="M142" s="312" t="s">
        <v>465</v>
      </c>
      <c r="N142" s="584"/>
      <c r="O142" s="585"/>
      <c r="P142" s="136"/>
      <c r="Q142" s="552"/>
      <c r="R142" s="597"/>
      <c r="S142" s="598"/>
      <c r="T142" s="597"/>
      <c r="U142" s="599"/>
      <c r="V142" s="146"/>
      <c r="W142" s="553"/>
      <c r="X142" s="600">
        <f>(X16+X59+X66+X73+X100+X124)</f>
        <v>9522.533</v>
      </c>
      <c r="Y142" s="600">
        <f>Y124+Y100+Y73+Y66+Y59+Y16</f>
        <v>8742.485</v>
      </c>
      <c r="Z142" s="611">
        <f>Z135+Z124+Z100+Z73+Z66+Z59+Z16</f>
        <v>5848.573</v>
      </c>
      <c r="AA142" s="165"/>
      <c r="AB142" s="124"/>
    </row>
    <row r="143" ht="29.25" customHeight="1" spans="1:28">
      <c r="A143" s="91"/>
      <c r="B143" s="504"/>
      <c r="C143" s="509"/>
      <c r="D143" s="330"/>
      <c r="E143" s="330"/>
      <c r="F143" s="426"/>
      <c r="G143" s="426"/>
      <c r="H143" s="426"/>
      <c r="I143" s="582"/>
      <c r="J143" s="583"/>
      <c r="K143" s="583"/>
      <c r="L143" s="583"/>
      <c r="M143" s="586" t="s">
        <v>295</v>
      </c>
      <c r="N143" s="587">
        <v>999</v>
      </c>
      <c r="O143" s="588">
        <v>99</v>
      </c>
      <c r="P143" s="589"/>
      <c r="Q143" s="601"/>
      <c r="R143" s="602"/>
      <c r="S143" s="603"/>
      <c r="T143" s="602"/>
      <c r="U143" s="604"/>
      <c r="V143" s="605"/>
      <c r="W143" s="606"/>
      <c r="X143" s="607">
        <v>0</v>
      </c>
      <c r="Y143" s="607">
        <f t="shared" ref="Y143:Z146" si="15">SUM(Y144)</f>
        <v>221.389708477312</v>
      </c>
      <c r="Z143" s="612">
        <f t="shared" si="15"/>
        <v>301.919738349806</v>
      </c>
      <c r="AA143" s="165"/>
      <c r="AB143" s="124"/>
    </row>
    <row r="144" ht="29.25" customHeight="1" spans="1:28">
      <c r="A144" s="91"/>
      <c r="B144" s="504"/>
      <c r="C144" s="509"/>
      <c r="D144" s="514"/>
      <c r="E144" s="514"/>
      <c r="F144" s="139"/>
      <c r="G144" s="139"/>
      <c r="H144" s="139"/>
      <c r="I144" s="338"/>
      <c r="J144" s="590"/>
      <c r="K144" s="590"/>
      <c r="L144" s="590"/>
      <c r="M144" s="591" t="s">
        <v>295</v>
      </c>
      <c r="N144" s="587">
        <v>999</v>
      </c>
      <c r="O144" s="588">
        <v>99</v>
      </c>
      <c r="P144" s="589">
        <v>99</v>
      </c>
      <c r="Q144" s="601"/>
      <c r="R144" s="602"/>
      <c r="S144" s="603"/>
      <c r="T144" s="602"/>
      <c r="U144" s="604"/>
      <c r="V144" s="605"/>
      <c r="W144" s="606"/>
      <c r="X144" s="607">
        <v>0</v>
      </c>
      <c r="Y144" s="607">
        <f t="shared" si="15"/>
        <v>221.389708477312</v>
      </c>
      <c r="Z144" s="612">
        <f t="shared" si="15"/>
        <v>301.919738349806</v>
      </c>
      <c r="AA144" s="165"/>
      <c r="AB144" s="124"/>
    </row>
    <row r="145" ht="29.25" customHeight="1" spans="1:28">
      <c r="A145" s="91"/>
      <c r="B145" s="504"/>
      <c r="C145" s="509"/>
      <c r="D145" s="514"/>
      <c r="E145" s="514"/>
      <c r="F145" s="139"/>
      <c r="G145" s="139"/>
      <c r="H145" s="139"/>
      <c r="I145" s="338"/>
      <c r="J145" s="590"/>
      <c r="K145" s="590"/>
      <c r="L145" s="590"/>
      <c r="M145" s="591" t="s">
        <v>295</v>
      </c>
      <c r="N145" s="587">
        <v>999</v>
      </c>
      <c r="O145" s="588">
        <v>99</v>
      </c>
      <c r="P145" s="589">
        <v>99</v>
      </c>
      <c r="Q145" s="601"/>
      <c r="R145" s="602">
        <v>99</v>
      </c>
      <c r="S145" s="603">
        <v>0</v>
      </c>
      <c r="T145" s="602">
        <v>0</v>
      </c>
      <c r="U145" s="604">
        <v>0</v>
      </c>
      <c r="V145" s="605"/>
      <c r="W145" s="606"/>
      <c r="X145" s="607">
        <v>0</v>
      </c>
      <c r="Y145" s="607">
        <f t="shared" si="15"/>
        <v>221.389708477312</v>
      </c>
      <c r="Z145" s="612">
        <f t="shared" si="15"/>
        <v>301.919738349806</v>
      </c>
      <c r="AA145" s="165"/>
      <c r="AB145" s="124"/>
    </row>
    <row r="146" ht="29.25" customHeight="1" spans="1:28">
      <c r="A146" s="91"/>
      <c r="B146" s="504"/>
      <c r="C146" s="509"/>
      <c r="D146" s="514"/>
      <c r="E146" s="514"/>
      <c r="F146" s="139"/>
      <c r="G146" s="139"/>
      <c r="H146" s="139"/>
      <c r="I146" s="338"/>
      <c r="J146" s="590"/>
      <c r="K146" s="590"/>
      <c r="L146" s="590"/>
      <c r="M146" s="591" t="s">
        <v>295</v>
      </c>
      <c r="N146" s="587">
        <v>999</v>
      </c>
      <c r="O146" s="588">
        <v>99</v>
      </c>
      <c r="P146" s="589">
        <v>99</v>
      </c>
      <c r="Q146" s="601"/>
      <c r="R146" s="602">
        <v>99</v>
      </c>
      <c r="S146" s="603">
        <v>9</v>
      </c>
      <c r="T146" s="602">
        <v>99</v>
      </c>
      <c r="U146" s="604">
        <v>99999</v>
      </c>
      <c r="V146" s="605"/>
      <c r="W146" s="606"/>
      <c r="X146" s="607">
        <v>0</v>
      </c>
      <c r="Y146" s="607">
        <f t="shared" si="15"/>
        <v>221.389708477312</v>
      </c>
      <c r="Z146" s="612">
        <f t="shared" si="15"/>
        <v>301.919738349806</v>
      </c>
      <c r="AA146" s="165"/>
      <c r="AB146" s="124"/>
    </row>
    <row r="147" ht="23.25" customHeight="1" spans="1:28">
      <c r="A147" s="91"/>
      <c r="B147" s="504"/>
      <c r="C147" s="509"/>
      <c r="D147" s="578" t="s">
        <v>295</v>
      </c>
      <c r="E147" s="578"/>
      <c r="F147" s="578"/>
      <c r="G147" s="578"/>
      <c r="H147" s="578"/>
      <c r="I147" s="578"/>
      <c r="J147" s="592"/>
      <c r="K147" s="592"/>
      <c r="L147" s="592"/>
      <c r="M147" s="512"/>
      <c r="N147" s="587">
        <v>999</v>
      </c>
      <c r="O147" s="588">
        <v>99</v>
      </c>
      <c r="P147" s="589">
        <v>99</v>
      </c>
      <c r="Q147" s="601" t="s">
        <v>310</v>
      </c>
      <c r="R147" s="602">
        <v>99</v>
      </c>
      <c r="S147" s="603">
        <v>9</v>
      </c>
      <c r="T147" s="602">
        <v>99</v>
      </c>
      <c r="U147" s="604">
        <v>99999</v>
      </c>
      <c r="V147" s="605">
        <v>990</v>
      </c>
      <c r="W147" s="606"/>
      <c r="X147" s="608">
        <v>0</v>
      </c>
      <c r="Y147" s="608">
        <f>(Y142-Y69-Y63)*2.564106612%</f>
        <v>221.389708477312</v>
      </c>
      <c r="Z147" s="613">
        <f>(Z142-Z69-Z63)*5.263159756%</f>
        <v>301.919738349806</v>
      </c>
      <c r="AA147" s="165"/>
      <c r="AB147" s="124"/>
    </row>
    <row r="148" ht="23.25" customHeight="1" spans="1:28">
      <c r="A148" s="125"/>
      <c r="B148" s="579"/>
      <c r="C148" s="580"/>
      <c r="D148" s="581"/>
      <c r="E148" s="581"/>
      <c r="F148" s="581"/>
      <c r="G148" s="581"/>
      <c r="H148" s="581"/>
      <c r="I148" s="581"/>
      <c r="J148" s="581"/>
      <c r="K148" s="581"/>
      <c r="L148" s="593"/>
      <c r="M148" s="594" t="s">
        <v>296</v>
      </c>
      <c r="N148" s="595"/>
      <c r="O148" s="595"/>
      <c r="P148" s="595"/>
      <c r="Q148" s="595"/>
      <c r="R148" s="595"/>
      <c r="S148" s="595"/>
      <c r="T148" s="595"/>
      <c r="U148" s="595"/>
      <c r="V148" s="595"/>
      <c r="W148" s="609"/>
      <c r="X148" s="610">
        <f>X142+X147</f>
        <v>9522.533</v>
      </c>
      <c r="Y148" s="610">
        <f>Y142+Y147</f>
        <v>8963.87470847731</v>
      </c>
      <c r="Z148" s="614">
        <f>Z142+Z147</f>
        <v>6150.49273834981</v>
      </c>
      <c r="AA148" s="124"/>
      <c r="AB148" s="124"/>
    </row>
  </sheetData>
  <mergeCells count="85">
    <mergeCell ref="A9:Z9"/>
    <mergeCell ref="A10:Z10"/>
    <mergeCell ref="R13:U13"/>
    <mergeCell ref="R14:U14"/>
    <mergeCell ref="C15:M15"/>
    <mergeCell ref="D16:M16"/>
    <mergeCell ref="E17:M17"/>
    <mergeCell ref="F18:M18"/>
    <mergeCell ref="I20:M20"/>
    <mergeCell ref="J21:M21"/>
    <mergeCell ref="E22:M22"/>
    <mergeCell ref="F23:M23"/>
    <mergeCell ref="H30:M30"/>
    <mergeCell ref="I31:M31"/>
    <mergeCell ref="J32:M32"/>
    <mergeCell ref="J58:M58"/>
    <mergeCell ref="D59:M59"/>
    <mergeCell ref="E60:M60"/>
    <mergeCell ref="F61:M61"/>
    <mergeCell ref="H62:M62"/>
    <mergeCell ref="I63:M63"/>
    <mergeCell ref="J64:M64"/>
    <mergeCell ref="J65:M65"/>
    <mergeCell ref="D66:M66"/>
    <mergeCell ref="E67:M67"/>
    <mergeCell ref="F68:M68"/>
    <mergeCell ref="I69:M69"/>
    <mergeCell ref="J72:M72"/>
    <mergeCell ref="D73:M73"/>
    <mergeCell ref="E74:M74"/>
    <mergeCell ref="F75:M75"/>
    <mergeCell ref="G76:M76"/>
    <mergeCell ref="H77:M77"/>
    <mergeCell ref="I78:M78"/>
    <mergeCell ref="J79:M79"/>
    <mergeCell ref="H80:M80"/>
    <mergeCell ref="I81:M81"/>
    <mergeCell ref="J86:M86"/>
    <mergeCell ref="E87:M87"/>
    <mergeCell ref="F88:M88"/>
    <mergeCell ref="G93:M93"/>
    <mergeCell ref="H94:M94"/>
    <mergeCell ref="I98:M98"/>
    <mergeCell ref="J99:M99"/>
    <mergeCell ref="D100:M100"/>
    <mergeCell ref="E101:M101"/>
    <mergeCell ref="F102:M102"/>
    <mergeCell ref="G103:M103"/>
    <mergeCell ref="H104:M104"/>
    <mergeCell ref="I105:M105"/>
    <mergeCell ref="J106:M106"/>
    <mergeCell ref="E107:M107"/>
    <mergeCell ref="F108:M108"/>
    <mergeCell ref="G109:M109"/>
    <mergeCell ref="H110:M110"/>
    <mergeCell ref="I111:M111"/>
    <mergeCell ref="J114:M114"/>
    <mergeCell ref="E115:M115"/>
    <mergeCell ref="F116:M116"/>
    <mergeCell ref="G117:M117"/>
    <mergeCell ref="H118:M118"/>
    <mergeCell ref="I119:M119"/>
    <mergeCell ref="J120:M120"/>
    <mergeCell ref="H121:M121"/>
    <mergeCell ref="I122:M122"/>
    <mergeCell ref="J123:M123"/>
    <mergeCell ref="D124:M124"/>
    <mergeCell ref="E125:M125"/>
    <mergeCell ref="F126:M126"/>
    <mergeCell ref="G127:M127"/>
    <mergeCell ref="H128:M128"/>
    <mergeCell ref="I129:M129"/>
    <mergeCell ref="J130:M130"/>
    <mergeCell ref="G131:M131"/>
    <mergeCell ref="H132:M132"/>
    <mergeCell ref="I133:M133"/>
    <mergeCell ref="J134:M134"/>
    <mergeCell ref="D135:M135"/>
    <mergeCell ref="E136:M136"/>
    <mergeCell ref="F137:M137"/>
    <mergeCell ref="G138:M138"/>
    <mergeCell ref="H139:M139"/>
    <mergeCell ref="I140:M140"/>
    <mergeCell ref="J141:M141"/>
    <mergeCell ref="D147:M147"/>
  </mergeCells>
  <pageMargins left="0.7" right="0.7" top="0.75" bottom="0.75" header="0.3" footer="0.3"/>
  <pageSetup paperSize="1" scale="98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D44"/>
  <sheetViews>
    <sheetView tabSelected="1" workbookViewId="0">
      <selection activeCell="A1" sqref="$A1:$XFD1048576"/>
    </sheetView>
  </sheetViews>
  <sheetFormatPr defaultColWidth="9" defaultRowHeight="15" outlineLevelCol="3"/>
  <cols>
    <col min="1" max="1" width="6.85714285714286" style="477" customWidth="1"/>
    <col min="2" max="2" width="53.1428571428571" style="477" customWidth="1"/>
    <col min="3" max="3" width="17.5714285714286" style="477" customWidth="1"/>
    <col min="4" max="4" width="18.5714285714286" style="477" customWidth="1"/>
    <col min="5" max="16384" width="9" style="477"/>
  </cols>
  <sheetData>
    <row r="2" spans="3:4">
      <c r="C2" s="478" t="s">
        <v>466</v>
      </c>
      <c r="D2" s="478"/>
    </row>
    <row r="3" spans="3:4">
      <c r="C3" s="478"/>
      <c r="D3" s="478"/>
    </row>
    <row r="4" spans="3:4">
      <c r="C4" s="478"/>
      <c r="D4" s="478"/>
    </row>
    <row r="5" spans="3:4">
      <c r="C5" s="478"/>
      <c r="D5" s="478"/>
    </row>
    <row r="6" spans="3:4">
      <c r="C6" s="478"/>
      <c r="D6" s="478"/>
    </row>
    <row r="7" spans="3:4">
      <c r="C7" s="478"/>
      <c r="D7" s="478"/>
    </row>
    <row r="8" ht="18.75" spans="2:4">
      <c r="B8" s="479" t="s">
        <v>467</v>
      </c>
      <c r="C8" s="479"/>
      <c r="D8" s="479"/>
    </row>
    <row r="10" ht="15.75"/>
    <row r="11" s="476" customFormat="1" ht="61.5" customHeight="1" spans="1:4">
      <c r="A11" s="480" t="s">
        <v>468</v>
      </c>
      <c r="B11" s="480" t="s">
        <v>469</v>
      </c>
      <c r="C11" s="480" t="s">
        <v>11</v>
      </c>
      <c r="D11" s="481" t="s">
        <v>470</v>
      </c>
    </row>
    <row r="12" s="476" customFormat="1" ht="32.25" spans="1:4">
      <c r="A12" s="482" t="s">
        <v>471</v>
      </c>
      <c r="B12" s="483" t="s">
        <v>472</v>
      </c>
      <c r="C12" s="484"/>
      <c r="D12" s="485">
        <v>2125.4</v>
      </c>
    </row>
    <row r="13" s="476" customFormat="1" ht="63.75" spans="1:4">
      <c r="A13" s="486" t="s">
        <v>473</v>
      </c>
      <c r="B13" s="487" t="s">
        <v>474</v>
      </c>
      <c r="C13" s="488"/>
      <c r="D13" s="489">
        <v>1635.627</v>
      </c>
    </row>
    <row r="14" s="476" customFormat="1" ht="63.75" spans="1:4">
      <c r="A14" s="486" t="s">
        <v>475</v>
      </c>
      <c r="B14" s="487" t="s">
        <v>476</v>
      </c>
      <c r="C14" s="488"/>
      <c r="D14" s="489">
        <v>489.434</v>
      </c>
    </row>
    <row r="15" s="476" customFormat="1" ht="48" spans="1:4">
      <c r="A15" s="486" t="s">
        <v>477</v>
      </c>
      <c r="B15" s="487" t="s">
        <v>478</v>
      </c>
      <c r="C15" s="488"/>
      <c r="D15" s="489"/>
    </row>
    <row r="16" s="476" customFormat="1" ht="16.5" spans="1:4">
      <c r="A16" s="490" t="s">
        <v>479</v>
      </c>
      <c r="B16" s="487" t="s">
        <v>480</v>
      </c>
      <c r="C16" s="488"/>
      <c r="D16" s="489">
        <v>6</v>
      </c>
    </row>
    <row r="17" s="476" customFormat="1" ht="16.5" spans="1:4">
      <c r="A17" s="490"/>
      <c r="B17" s="487" t="s">
        <v>481</v>
      </c>
      <c r="C17" s="488"/>
      <c r="D17" s="489">
        <v>6</v>
      </c>
    </row>
    <row r="18" s="476" customFormat="1" ht="16.5" spans="1:4">
      <c r="A18" s="490"/>
      <c r="B18" s="487" t="s">
        <v>482</v>
      </c>
      <c r="C18" s="491"/>
      <c r="D18" s="492"/>
    </row>
    <row r="19" s="476" customFormat="1" ht="16.5" spans="1:4">
      <c r="A19" s="490" t="s">
        <v>483</v>
      </c>
      <c r="B19" s="487" t="s">
        <v>484</v>
      </c>
      <c r="C19" s="488"/>
      <c r="D19" s="489"/>
    </row>
    <row r="20" s="476" customFormat="1" ht="16.5" spans="1:4">
      <c r="A20" s="490"/>
      <c r="B20" s="487" t="s">
        <v>481</v>
      </c>
      <c r="C20" s="488"/>
      <c r="D20" s="489"/>
    </row>
    <row r="21" s="476" customFormat="1" ht="16.5" spans="1:4">
      <c r="A21" s="490"/>
      <c r="B21" s="487" t="s">
        <v>485</v>
      </c>
      <c r="C21" s="488"/>
      <c r="D21" s="489"/>
    </row>
    <row r="22" s="476" customFormat="1" ht="16.5" spans="1:4">
      <c r="A22" s="490"/>
      <c r="B22" s="487" t="s">
        <v>486</v>
      </c>
      <c r="C22" s="493"/>
      <c r="D22" s="494"/>
    </row>
    <row r="23" s="476" customFormat="1" ht="48" spans="1:4">
      <c r="A23" s="486" t="s">
        <v>487</v>
      </c>
      <c r="B23" s="487" t="s">
        <v>488</v>
      </c>
      <c r="C23" s="488"/>
      <c r="D23" s="489"/>
    </row>
    <row r="24" s="476" customFormat="1" ht="48" spans="1:4">
      <c r="A24" s="486" t="s">
        <v>489</v>
      </c>
      <c r="B24" s="487" t="s">
        <v>490</v>
      </c>
      <c r="C24" s="495"/>
      <c r="D24" s="496">
        <v>2</v>
      </c>
    </row>
    <row r="25" s="476" customFormat="1" ht="16.5" spans="1:4">
      <c r="A25" s="486"/>
      <c r="B25" s="487" t="s">
        <v>491</v>
      </c>
      <c r="C25" s="491"/>
      <c r="D25" s="492">
        <v>5</v>
      </c>
    </row>
    <row r="26" s="476" customFormat="1" ht="16.5" spans="1:4">
      <c r="A26" s="486"/>
      <c r="B26" s="487" t="s">
        <v>492</v>
      </c>
      <c r="C26" s="491"/>
      <c r="D26" s="489"/>
    </row>
    <row r="27" s="476" customFormat="1" ht="16.5" spans="1:4">
      <c r="A27" s="486"/>
      <c r="B27" s="487" t="s">
        <v>493</v>
      </c>
      <c r="C27" s="488"/>
      <c r="D27" s="489"/>
    </row>
    <row r="28" s="476" customFormat="1" ht="16.5" spans="1:4">
      <c r="A28" s="486" t="s">
        <v>494</v>
      </c>
      <c r="B28" s="487" t="s">
        <v>495</v>
      </c>
      <c r="C28" s="488"/>
      <c r="D28" s="489"/>
    </row>
    <row r="29" s="476" customFormat="1" ht="63.75" spans="1:4">
      <c r="A29" s="486" t="s">
        <v>496</v>
      </c>
      <c r="B29" s="487" t="s">
        <v>497</v>
      </c>
      <c r="C29" s="488"/>
      <c r="D29" s="489">
        <v>5</v>
      </c>
    </row>
    <row r="30" s="476" customFormat="1" ht="48" spans="1:4">
      <c r="A30" s="486" t="s">
        <v>498</v>
      </c>
      <c r="B30" s="487" t="s">
        <v>499</v>
      </c>
      <c r="C30" s="488"/>
      <c r="D30" s="489">
        <v>2</v>
      </c>
    </row>
    <row r="31" s="476" customFormat="1" ht="48" spans="1:4">
      <c r="A31" s="486" t="s">
        <v>500</v>
      </c>
      <c r="B31" s="487" t="s">
        <v>501</v>
      </c>
      <c r="C31" s="488"/>
      <c r="D31" s="489"/>
    </row>
    <row r="32" s="476" customFormat="1" ht="16.5" spans="1:4">
      <c r="A32" s="490" t="s">
        <v>502</v>
      </c>
      <c r="B32" s="487" t="s">
        <v>480</v>
      </c>
      <c r="C32" s="488"/>
      <c r="D32" s="489">
        <v>6</v>
      </c>
    </row>
    <row r="33" s="476" customFormat="1" ht="16.5" spans="1:4">
      <c r="A33" s="490"/>
      <c r="B33" s="487" t="s">
        <v>481</v>
      </c>
      <c r="C33" s="488"/>
      <c r="D33" s="489">
        <v>5</v>
      </c>
    </row>
    <row r="34" s="476" customFormat="1" ht="16.5" spans="1:4">
      <c r="A34" s="490"/>
      <c r="B34" s="487" t="s">
        <v>482</v>
      </c>
      <c r="C34" s="491"/>
      <c r="D34" s="492"/>
    </row>
    <row r="35" s="476" customFormat="1" ht="16.5" spans="1:4">
      <c r="A35" s="490" t="s">
        <v>503</v>
      </c>
      <c r="B35" s="487" t="s">
        <v>484</v>
      </c>
      <c r="C35" s="488"/>
      <c r="D35" s="489"/>
    </row>
    <row r="36" s="476" customFormat="1" ht="16.5" spans="1:4">
      <c r="A36" s="490"/>
      <c r="B36" s="487" t="s">
        <v>481</v>
      </c>
      <c r="C36" s="488"/>
      <c r="D36" s="489"/>
    </row>
    <row r="37" s="476" customFormat="1" ht="16.5" spans="1:4">
      <c r="A37" s="490"/>
      <c r="B37" s="487" t="s">
        <v>485</v>
      </c>
      <c r="C37" s="488"/>
      <c r="D37" s="489"/>
    </row>
    <row r="38" s="476" customFormat="1" ht="16.5" spans="1:4">
      <c r="A38" s="490"/>
      <c r="B38" s="487" t="s">
        <v>486</v>
      </c>
      <c r="C38" s="491"/>
      <c r="D38" s="492"/>
    </row>
    <row r="39" s="476" customFormat="1" ht="48" spans="1:4">
      <c r="A39" s="486" t="s">
        <v>504</v>
      </c>
      <c r="B39" s="487" t="s">
        <v>488</v>
      </c>
      <c r="C39" s="488"/>
      <c r="D39" s="489">
        <v>1</v>
      </c>
    </row>
    <row r="40" s="476" customFormat="1" ht="63.75" spans="1:4">
      <c r="A40" s="486" t="s">
        <v>505</v>
      </c>
      <c r="B40" s="487" t="s">
        <v>506</v>
      </c>
      <c r="C40" s="488"/>
      <c r="D40" s="489"/>
    </row>
    <row r="41" s="476" customFormat="1" ht="16.5" spans="1:4">
      <c r="A41" s="486"/>
      <c r="B41" s="487" t="s">
        <v>491</v>
      </c>
      <c r="C41" s="491"/>
      <c r="D41" s="492"/>
    </row>
    <row r="42" s="476" customFormat="1" ht="16.5" spans="1:4">
      <c r="A42" s="486"/>
      <c r="B42" s="487" t="s">
        <v>492</v>
      </c>
      <c r="C42" s="491"/>
      <c r="D42" s="489"/>
    </row>
    <row r="43" s="476" customFormat="1" ht="16.5" spans="1:4">
      <c r="A43" s="486"/>
      <c r="B43" s="487" t="s">
        <v>493</v>
      </c>
      <c r="C43" s="491"/>
      <c r="D43" s="489"/>
    </row>
    <row r="44" s="476" customFormat="1" ht="48" spans="1:4">
      <c r="A44" s="486" t="s">
        <v>507</v>
      </c>
      <c r="B44" s="487" t="s">
        <v>508</v>
      </c>
      <c r="C44" s="488"/>
      <c r="D44" s="489"/>
    </row>
  </sheetData>
  <mergeCells count="2">
    <mergeCell ref="B8:D8"/>
    <mergeCell ref="C2:D7"/>
  </mergeCells>
  <pageMargins left="0.75" right="0.75" top="1" bottom="1" header="0.5" footer="0.5"/>
  <pageSetup paperSize="1" scale="56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C147"/>
  <sheetViews>
    <sheetView zoomScale="85" zoomScaleNormal="85" workbookViewId="0">
      <selection activeCell="AE12" sqref="AE11:AE12"/>
    </sheetView>
  </sheetViews>
  <sheetFormatPr defaultColWidth="9.14285714285714" defaultRowHeight="12.75"/>
  <cols>
    <col min="1" max="1" width="0.571428571428571" style="76" customWidth="1"/>
    <col min="2" max="12" width="9.14285714285714" style="76" hidden="1" customWidth="1"/>
    <col min="13" max="13" width="68" style="76" customWidth="1"/>
    <col min="14" max="14" width="9.14285714285714" style="76" hidden="1" customWidth="1"/>
    <col min="15" max="15" width="7.57142857142857" style="76" customWidth="1"/>
    <col min="16" max="16" width="5.28571428571429" style="76" customWidth="1"/>
    <col min="17" max="17" width="9.14285714285714" style="76" hidden="1" customWidth="1"/>
    <col min="18" max="18" width="3.28571428571429" style="76" customWidth="1"/>
    <col min="19" max="19" width="2.57142857142857" style="76" customWidth="1"/>
    <col min="20" max="20" width="3.28571428571429" style="76" customWidth="1"/>
    <col min="21" max="21" width="6.85714285714286" style="76" customWidth="1"/>
    <col min="22" max="22" width="7.71428571428571" style="76" customWidth="1"/>
    <col min="23" max="23" width="9.14285714285714" style="76" hidden="1" customWidth="1"/>
    <col min="24" max="24" width="15.1428571428571" style="76" customWidth="1"/>
    <col min="25" max="25" width="14.7142857142857" style="76" customWidth="1"/>
    <col min="26" max="26" width="13.2857142857143" style="76" customWidth="1"/>
    <col min="27" max="27" width="9.14285714285714" style="76" hidden="1" customWidth="1"/>
    <col min="28" max="28" width="1.14285714285714" style="76" customWidth="1"/>
    <col min="29" max="256" width="9.14285714285714" style="76"/>
    <col min="257" max="257" width="0.571428571428571" style="76" customWidth="1"/>
    <col min="258" max="268" width="9.14285714285714" style="76" hidden="1" customWidth="1"/>
    <col min="269" max="269" width="68" style="76" customWidth="1"/>
    <col min="270" max="270" width="9.14285714285714" style="76" hidden="1" customWidth="1"/>
    <col min="271" max="271" width="7.57142857142857" style="76" customWidth="1"/>
    <col min="272" max="272" width="5.28571428571429" style="76" customWidth="1"/>
    <col min="273" max="273" width="9.14285714285714" style="76" hidden="1" customWidth="1"/>
    <col min="274" max="274" width="3.28571428571429" style="76" customWidth="1"/>
    <col min="275" max="275" width="2.57142857142857" style="76" customWidth="1"/>
    <col min="276" max="276" width="3.28571428571429" style="76" customWidth="1"/>
    <col min="277" max="277" width="6.85714285714286" style="76" customWidth="1"/>
    <col min="278" max="278" width="7.71428571428571" style="76" customWidth="1"/>
    <col min="279" max="279" width="9.14285714285714" style="76" hidden="1" customWidth="1"/>
    <col min="280" max="280" width="15.1428571428571" style="76" customWidth="1"/>
    <col min="281" max="281" width="14.7142857142857" style="76" customWidth="1"/>
    <col min="282" max="282" width="13.2857142857143" style="76" customWidth="1"/>
    <col min="283" max="283" width="9.14285714285714" style="76" hidden="1" customWidth="1"/>
    <col min="284" max="284" width="1.14285714285714" style="76" customWidth="1"/>
    <col min="285" max="512" width="9.14285714285714" style="76"/>
    <col min="513" max="513" width="0.571428571428571" style="76" customWidth="1"/>
    <col min="514" max="524" width="9.14285714285714" style="76" hidden="1" customWidth="1"/>
    <col min="525" max="525" width="68" style="76" customWidth="1"/>
    <col min="526" max="526" width="9.14285714285714" style="76" hidden="1" customWidth="1"/>
    <col min="527" max="527" width="7.57142857142857" style="76" customWidth="1"/>
    <col min="528" max="528" width="5.28571428571429" style="76" customWidth="1"/>
    <col min="529" max="529" width="9.14285714285714" style="76" hidden="1" customWidth="1"/>
    <col min="530" max="530" width="3.28571428571429" style="76" customWidth="1"/>
    <col min="531" max="531" width="2.57142857142857" style="76" customWidth="1"/>
    <col min="532" max="532" width="3.28571428571429" style="76" customWidth="1"/>
    <col min="533" max="533" width="6.85714285714286" style="76" customWidth="1"/>
    <col min="534" max="534" width="7.71428571428571" style="76" customWidth="1"/>
    <col min="535" max="535" width="9.14285714285714" style="76" hidden="1" customWidth="1"/>
    <col min="536" max="536" width="15.1428571428571" style="76" customWidth="1"/>
    <col min="537" max="537" width="14.7142857142857" style="76" customWidth="1"/>
    <col min="538" max="538" width="13.2857142857143" style="76" customWidth="1"/>
    <col min="539" max="539" width="9.14285714285714" style="76" hidden="1" customWidth="1"/>
    <col min="540" max="540" width="1.14285714285714" style="76" customWidth="1"/>
    <col min="541" max="768" width="9.14285714285714" style="76"/>
    <col min="769" max="769" width="0.571428571428571" style="76" customWidth="1"/>
    <col min="770" max="780" width="9.14285714285714" style="76" hidden="1" customWidth="1"/>
    <col min="781" max="781" width="68" style="76" customWidth="1"/>
    <col min="782" max="782" width="9.14285714285714" style="76" hidden="1" customWidth="1"/>
    <col min="783" max="783" width="7.57142857142857" style="76" customWidth="1"/>
    <col min="784" max="784" width="5.28571428571429" style="76" customWidth="1"/>
    <col min="785" max="785" width="9.14285714285714" style="76" hidden="1" customWidth="1"/>
    <col min="786" max="786" width="3.28571428571429" style="76" customWidth="1"/>
    <col min="787" max="787" width="2.57142857142857" style="76" customWidth="1"/>
    <col min="788" max="788" width="3.28571428571429" style="76" customWidth="1"/>
    <col min="789" max="789" width="6.85714285714286" style="76" customWidth="1"/>
    <col min="790" max="790" width="7.71428571428571" style="76" customWidth="1"/>
    <col min="791" max="791" width="9.14285714285714" style="76" hidden="1" customWidth="1"/>
    <col min="792" max="792" width="15.1428571428571" style="76" customWidth="1"/>
    <col min="793" max="793" width="14.7142857142857" style="76" customWidth="1"/>
    <col min="794" max="794" width="13.2857142857143" style="76" customWidth="1"/>
    <col min="795" max="795" width="9.14285714285714" style="76" hidden="1" customWidth="1"/>
    <col min="796" max="796" width="1.14285714285714" style="76" customWidth="1"/>
    <col min="797" max="1024" width="9.14285714285714" style="76"/>
    <col min="1025" max="1025" width="0.571428571428571" style="76" customWidth="1"/>
    <col min="1026" max="1036" width="9.14285714285714" style="76" hidden="1" customWidth="1"/>
    <col min="1037" max="1037" width="68" style="76" customWidth="1"/>
    <col min="1038" max="1038" width="9.14285714285714" style="76" hidden="1" customWidth="1"/>
    <col min="1039" max="1039" width="7.57142857142857" style="76" customWidth="1"/>
    <col min="1040" max="1040" width="5.28571428571429" style="76" customWidth="1"/>
    <col min="1041" max="1041" width="9.14285714285714" style="76" hidden="1" customWidth="1"/>
    <col min="1042" max="1042" width="3.28571428571429" style="76" customWidth="1"/>
    <col min="1043" max="1043" width="2.57142857142857" style="76" customWidth="1"/>
    <col min="1044" max="1044" width="3.28571428571429" style="76" customWidth="1"/>
    <col min="1045" max="1045" width="6.85714285714286" style="76" customWidth="1"/>
    <col min="1046" max="1046" width="7.71428571428571" style="76" customWidth="1"/>
    <col min="1047" max="1047" width="9.14285714285714" style="76" hidden="1" customWidth="1"/>
    <col min="1048" max="1048" width="15.1428571428571" style="76" customWidth="1"/>
    <col min="1049" max="1049" width="14.7142857142857" style="76" customWidth="1"/>
    <col min="1050" max="1050" width="13.2857142857143" style="76" customWidth="1"/>
    <col min="1051" max="1051" width="9.14285714285714" style="76" hidden="1" customWidth="1"/>
    <col min="1052" max="1052" width="1.14285714285714" style="76" customWidth="1"/>
    <col min="1053" max="1280" width="9.14285714285714" style="76"/>
    <col min="1281" max="1281" width="0.571428571428571" style="76" customWidth="1"/>
    <col min="1282" max="1292" width="9.14285714285714" style="76" hidden="1" customWidth="1"/>
    <col min="1293" max="1293" width="68" style="76" customWidth="1"/>
    <col min="1294" max="1294" width="9.14285714285714" style="76" hidden="1" customWidth="1"/>
    <col min="1295" max="1295" width="7.57142857142857" style="76" customWidth="1"/>
    <col min="1296" max="1296" width="5.28571428571429" style="76" customWidth="1"/>
    <col min="1297" max="1297" width="9.14285714285714" style="76" hidden="1" customWidth="1"/>
    <col min="1298" max="1298" width="3.28571428571429" style="76" customWidth="1"/>
    <col min="1299" max="1299" width="2.57142857142857" style="76" customWidth="1"/>
    <col min="1300" max="1300" width="3.28571428571429" style="76" customWidth="1"/>
    <col min="1301" max="1301" width="6.85714285714286" style="76" customWidth="1"/>
    <col min="1302" max="1302" width="7.71428571428571" style="76" customWidth="1"/>
    <col min="1303" max="1303" width="9.14285714285714" style="76" hidden="1" customWidth="1"/>
    <col min="1304" max="1304" width="15.1428571428571" style="76" customWidth="1"/>
    <col min="1305" max="1305" width="14.7142857142857" style="76" customWidth="1"/>
    <col min="1306" max="1306" width="13.2857142857143" style="76" customWidth="1"/>
    <col min="1307" max="1307" width="9.14285714285714" style="76" hidden="1" customWidth="1"/>
    <col min="1308" max="1308" width="1.14285714285714" style="76" customWidth="1"/>
    <col min="1309" max="1536" width="9.14285714285714" style="76"/>
    <col min="1537" max="1537" width="0.571428571428571" style="76" customWidth="1"/>
    <col min="1538" max="1548" width="9.14285714285714" style="76" hidden="1" customWidth="1"/>
    <col min="1549" max="1549" width="68" style="76" customWidth="1"/>
    <col min="1550" max="1550" width="9.14285714285714" style="76" hidden="1" customWidth="1"/>
    <col min="1551" max="1551" width="7.57142857142857" style="76" customWidth="1"/>
    <col min="1552" max="1552" width="5.28571428571429" style="76" customWidth="1"/>
    <col min="1553" max="1553" width="9.14285714285714" style="76" hidden="1" customWidth="1"/>
    <col min="1554" max="1554" width="3.28571428571429" style="76" customWidth="1"/>
    <col min="1555" max="1555" width="2.57142857142857" style="76" customWidth="1"/>
    <col min="1556" max="1556" width="3.28571428571429" style="76" customWidth="1"/>
    <col min="1557" max="1557" width="6.85714285714286" style="76" customWidth="1"/>
    <col min="1558" max="1558" width="7.71428571428571" style="76" customWidth="1"/>
    <col min="1559" max="1559" width="9.14285714285714" style="76" hidden="1" customWidth="1"/>
    <col min="1560" max="1560" width="15.1428571428571" style="76" customWidth="1"/>
    <col min="1561" max="1561" width="14.7142857142857" style="76" customWidth="1"/>
    <col min="1562" max="1562" width="13.2857142857143" style="76" customWidth="1"/>
    <col min="1563" max="1563" width="9.14285714285714" style="76" hidden="1" customWidth="1"/>
    <col min="1564" max="1564" width="1.14285714285714" style="76" customWidth="1"/>
    <col min="1565" max="1792" width="9.14285714285714" style="76"/>
    <col min="1793" max="1793" width="0.571428571428571" style="76" customWidth="1"/>
    <col min="1794" max="1804" width="9.14285714285714" style="76" hidden="1" customWidth="1"/>
    <col min="1805" max="1805" width="68" style="76" customWidth="1"/>
    <col min="1806" max="1806" width="9.14285714285714" style="76" hidden="1" customWidth="1"/>
    <col min="1807" max="1807" width="7.57142857142857" style="76" customWidth="1"/>
    <col min="1808" max="1808" width="5.28571428571429" style="76" customWidth="1"/>
    <col min="1809" max="1809" width="9.14285714285714" style="76" hidden="1" customWidth="1"/>
    <col min="1810" max="1810" width="3.28571428571429" style="76" customWidth="1"/>
    <col min="1811" max="1811" width="2.57142857142857" style="76" customWidth="1"/>
    <col min="1812" max="1812" width="3.28571428571429" style="76" customWidth="1"/>
    <col min="1813" max="1813" width="6.85714285714286" style="76" customWidth="1"/>
    <col min="1814" max="1814" width="7.71428571428571" style="76" customWidth="1"/>
    <col min="1815" max="1815" width="9.14285714285714" style="76" hidden="1" customWidth="1"/>
    <col min="1816" max="1816" width="15.1428571428571" style="76" customWidth="1"/>
    <col min="1817" max="1817" width="14.7142857142857" style="76" customWidth="1"/>
    <col min="1818" max="1818" width="13.2857142857143" style="76" customWidth="1"/>
    <col min="1819" max="1819" width="9.14285714285714" style="76" hidden="1" customWidth="1"/>
    <col min="1820" max="1820" width="1.14285714285714" style="76" customWidth="1"/>
    <col min="1821" max="2048" width="9.14285714285714" style="76"/>
    <col min="2049" max="2049" width="0.571428571428571" style="76" customWidth="1"/>
    <col min="2050" max="2060" width="9.14285714285714" style="76" hidden="1" customWidth="1"/>
    <col min="2061" max="2061" width="68" style="76" customWidth="1"/>
    <col min="2062" max="2062" width="9.14285714285714" style="76" hidden="1" customWidth="1"/>
    <col min="2063" max="2063" width="7.57142857142857" style="76" customWidth="1"/>
    <col min="2064" max="2064" width="5.28571428571429" style="76" customWidth="1"/>
    <col min="2065" max="2065" width="9.14285714285714" style="76" hidden="1" customWidth="1"/>
    <col min="2066" max="2066" width="3.28571428571429" style="76" customWidth="1"/>
    <col min="2067" max="2067" width="2.57142857142857" style="76" customWidth="1"/>
    <col min="2068" max="2068" width="3.28571428571429" style="76" customWidth="1"/>
    <col min="2069" max="2069" width="6.85714285714286" style="76" customWidth="1"/>
    <col min="2070" max="2070" width="7.71428571428571" style="76" customWidth="1"/>
    <col min="2071" max="2071" width="9.14285714285714" style="76" hidden="1" customWidth="1"/>
    <col min="2072" max="2072" width="15.1428571428571" style="76" customWidth="1"/>
    <col min="2073" max="2073" width="14.7142857142857" style="76" customWidth="1"/>
    <col min="2074" max="2074" width="13.2857142857143" style="76" customWidth="1"/>
    <col min="2075" max="2075" width="9.14285714285714" style="76" hidden="1" customWidth="1"/>
    <col min="2076" max="2076" width="1.14285714285714" style="76" customWidth="1"/>
    <col min="2077" max="2304" width="9.14285714285714" style="76"/>
    <col min="2305" max="2305" width="0.571428571428571" style="76" customWidth="1"/>
    <col min="2306" max="2316" width="9.14285714285714" style="76" hidden="1" customWidth="1"/>
    <col min="2317" max="2317" width="68" style="76" customWidth="1"/>
    <col min="2318" max="2318" width="9.14285714285714" style="76" hidden="1" customWidth="1"/>
    <col min="2319" max="2319" width="7.57142857142857" style="76" customWidth="1"/>
    <col min="2320" max="2320" width="5.28571428571429" style="76" customWidth="1"/>
    <col min="2321" max="2321" width="9.14285714285714" style="76" hidden="1" customWidth="1"/>
    <col min="2322" max="2322" width="3.28571428571429" style="76" customWidth="1"/>
    <col min="2323" max="2323" width="2.57142857142857" style="76" customWidth="1"/>
    <col min="2324" max="2324" width="3.28571428571429" style="76" customWidth="1"/>
    <col min="2325" max="2325" width="6.85714285714286" style="76" customWidth="1"/>
    <col min="2326" max="2326" width="7.71428571428571" style="76" customWidth="1"/>
    <col min="2327" max="2327" width="9.14285714285714" style="76" hidden="1" customWidth="1"/>
    <col min="2328" max="2328" width="15.1428571428571" style="76" customWidth="1"/>
    <col min="2329" max="2329" width="14.7142857142857" style="76" customWidth="1"/>
    <col min="2330" max="2330" width="13.2857142857143" style="76" customWidth="1"/>
    <col min="2331" max="2331" width="9.14285714285714" style="76" hidden="1" customWidth="1"/>
    <col min="2332" max="2332" width="1.14285714285714" style="76" customWidth="1"/>
    <col min="2333" max="2560" width="9.14285714285714" style="76"/>
    <col min="2561" max="2561" width="0.571428571428571" style="76" customWidth="1"/>
    <col min="2562" max="2572" width="9.14285714285714" style="76" hidden="1" customWidth="1"/>
    <col min="2573" max="2573" width="68" style="76" customWidth="1"/>
    <col min="2574" max="2574" width="9.14285714285714" style="76" hidden="1" customWidth="1"/>
    <col min="2575" max="2575" width="7.57142857142857" style="76" customWidth="1"/>
    <col min="2576" max="2576" width="5.28571428571429" style="76" customWidth="1"/>
    <col min="2577" max="2577" width="9.14285714285714" style="76" hidden="1" customWidth="1"/>
    <col min="2578" max="2578" width="3.28571428571429" style="76" customWidth="1"/>
    <col min="2579" max="2579" width="2.57142857142857" style="76" customWidth="1"/>
    <col min="2580" max="2580" width="3.28571428571429" style="76" customWidth="1"/>
    <col min="2581" max="2581" width="6.85714285714286" style="76" customWidth="1"/>
    <col min="2582" max="2582" width="7.71428571428571" style="76" customWidth="1"/>
    <col min="2583" max="2583" width="9.14285714285714" style="76" hidden="1" customWidth="1"/>
    <col min="2584" max="2584" width="15.1428571428571" style="76" customWidth="1"/>
    <col min="2585" max="2585" width="14.7142857142857" style="76" customWidth="1"/>
    <col min="2586" max="2586" width="13.2857142857143" style="76" customWidth="1"/>
    <col min="2587" max="2587" width="9.14285714285714" style="76" hidden="1" customWidth="1"/>
    <col min="2588" max="2588" width="1.14285714285714" style="76" customWidth="1"/>
    <col min="2589" max="2816" width="9.14285714285714" style="76"/>
    <col min="2817" max="2817" width="0.571428571428571" style="76" customWidth="1"/>
    <col min="2818" max="2828" width="9.14285714285714" style="76" hidden="1" customWidth="1"/>
    <col min="2829" max="2829" width="68" style="76" customWidth="1"/>
    <col min="2830" max="2830" width="9.14285714285714" style="76" hidden="1" customWidth="1"/>
    <col min="2831" max="2831" width="7.57142857142857" style="76" customWidth="1"/>
    <col min="2832" max="2832" width="5.28571428571429" style="76" customWidth="1"/>
    <col min="2833" max="2833" width="9.14285714285714" style="76" hidden="1" customWidth="1"/>
    <col min="2834" max="2834" width="3.28571428571429" style="76" customWidth="1"/>
    <col min="2835" max="2835" width="2.57142857142857" style="76" customWidth="1"/>
    <col min="2836" max="2836" width="3.28571428571429" style="76" customWidth="1"/>
    <col min="2837" max="2837" width="6.85714285714286" style="76" customWidth="1"/>
    <col min="2838" max="2838" width="7.71428571428571" style="76" customWidth="1"/>
    <col min="2839" max="2839" width="9.14285714285714" style="76" hidden="1" customWidth="1"/>
    <col min="2840" max="2840" width="15.1428571428571" style="76" customWidth="1"/>
    <col min="2841" max="2841" width="14.7142857142857" style="76" customWidth="1"/>
    <col min="2842" max="2842" width="13.2857142857143" style="76" customWidth="1"/>
    <col min="2843" max="2843" width="9.14285714285714" style="76" hidden="1" customWidth="1"/>
    <col min="2844" max="2844" width="1.14285714285714" style="76" customWidth="1"/>
    <col min="2845" max="3072" width="9.14285714285714" style="76"/>
    <col min="3073" max="3073" width="0.571428571428571" style="76" customWidth="1"/>
    <col min="3074" max="3084" width="9.14285714285714" style="76" hidden="1" customWidth="1"/>
    <col min="3085" max="3085" width="68" style="76" customWidth="1"/>
    <col min="3086" max="3086" width="9.14285714285714" style="76" hidden="1" customWidth="1"/>
    <col min="3087" max="3087" width="7.57142857142857" style="76" customWidth="1"/>
    <col min="3088" max="3088" width="5.28571428571429" style="76" customWidth="1"/>
    <col min="3089" max="3089" width="9.14285714285714" style="76" hidden="1" customWidth="1"/>
    <col min="3090" max="3090" width="3.28571428571429" style="76" customWidth="1"/>
    <col min="3091" max="3091" width="2.57142857142857" style="76" customWidth="1"/>
    <col min="3092" max="3092" width="3.28571428571429" style="76" customWidth="1"/>
    <col min="3093" max="3093" width="6.85714285714286" style="76" customWidth="1"/>
    <col min="3094" max="3094" width="7.71428571428571" style="76" customWidth="1"/>
    <col min="3095" max="3095" width="9.14285714285714" style="76" hidden="1" customWidth="1"/>
    <col min="3096" max="3096" width="15.1428571428571" style="76" customWidth="1"/>
    <col min="3097" max="3097" width="14.7142857142857" style="76" customWidth="1"/>
    <col min="3098" max="3098" width="13.2857142857143" style="76" customWidth="1"/>
    <col min="3099" max="3099" width="9.14285714285714" style="76" hidden="1" customWidth="1"/>
    <col min="3100" max="3100" width="1.14285714285714" style="76" customWidth="1"/>
    <col min="3101" max="3328" width="9.14285714285714" style="76"/>
    <col min="3329" max="3329" width="0.571428571428571" style="76" customWidth="1"/>
    <col min="3330" max="3340" width="9.14285714285714" style="76" hidden="1" customWidth="1"/>
    <col min="3341" max="3341" width="68" style="76" customWidth="1"/>
    <col min="3342" max="3342" width="9.14285714285714" style="76" hidden="1" customWidth="1"/>
    <col min="3343" max="3343" width="7.57142857142857" style="76" customWidth="1"/>
    <col min="3344" max="3344" width="5.28571428571429" style="76" customWidth="1"/>
    <col min="3345" max="3345" width="9.14285714285714" style="76" hidden="1" customWidth="1"/>
    <col min="3346" max="3346" width="3.28571428571429" style="76" customWidth="1"/>
    <col min="3347" max="3347" width="2.57142857142857" style="76" customWidth="1"/>
    <col min="3348" max="3348" width="3.28571428571429" style="76" customWidth="1"/>
    <col min="3349" max="3349" width="6.85714285714286" style="76" customWidth="1"/>
    <col min="3350" max="3350" width="7.71428571428571" style="76" customWidth="1"/>
    <col min="3351" max="3351" width="9.14285714285714" style="76" hidden="1" customWidth="1"/>
    <col min="3352" max="3352" width="15.1428571428571" style="76" customWidth="1"/>
    <col min="3353" max="3353" width="14.7142857142857" style="76" customWidth="1"/>
    <col min="3354" max="3354" width="13.2857142857143" style="76" customWidth="1"/>
    <col min="3355" max="3355" width="9.14285714285714" style="76" hidden="1" customWidth="1"/>
    <col min="3356" max="3356" width="1.14285714285714" style="76" customWidth="1"/>
    <col min="3357" max="3584" width="9.14285714285714" style="76"/>
    <col min="3585" max="3585" width="0.571428571428571" style="76" customWidth="1"/>
    <col min="3586" max="3596" width="9.14285714285714" style="76" hidden="1" customWidth="1"/>
    <col min="3597" max="3597" width="68" style="76" customWidth="1"/>
    <col min="3598" max="3598" width="9.14285714285714" style="76" hidden="1" customWidth="1"/>
    <col min="3599" max="3599" width="7.57142857142857" style="76" customWidth="1"/>
    <col min="3600" max="3600" width="5.28571428571429" style="76" customWidth="1"/>
    <col min="3601" max="3601" width="9.14285714285714" style="76" hidden="1" customWidth="1"/>
    <col min="3602" max="3602" width="3.28571428571429" style="76" customWidth="1"/>
    <col min="3603" max="3603" width="2.57142857142857" style="76" customWidth="1"/>
    <col min="3604" max="3604" width="3.28571428571429" style="76" customWidth="1"/>
    <col min="3605" max="3605" width="6.85714285714286" style="76" customWidth="1"/>
    <col min="3606" max="3606" width="7.71428571428571" style="76" customWidth="1"/>
    <col min="3607" max="3607" width="9.14285714285714" style="76" hidden="1" customWidth="1"/>
    <col min="3608" max="3608" width="15.1428571428571" style="76" customWidth="1"/>
    <col min="3609" max="3609" width="14.7142857142857" style="76" customWidth="1"/>
    <col min="3610" max="3610" width="13.2857142857143" style="76" customWidth="1"/>
    <col min="3611" max="3611" width="9.14285714285714" style="76" hidden="1" customWidth="1"/>
    <col min="3612" max="3612" width="1.14285714285714" style="76" customWidth="1"/>
    <col min="3613" max="3840" width="9.14285714285714" style="76"/>
    <col min="3841" max="3841" width="0.571428571428571" style="76" customWidth="1"/>
    <col min="3842" max="3852" width="9.14285714285714" style="76" hidden="1" customWidth="1"/>
    <col min="3853" max="3853" width="68" style="76" customWidth="1"/>
    <col min="3854" max="3854" width="9.14285714285714" style="76" hidden="1" customWidth="1"/>
    <col min="3855" max="3855" width="7.57142857142857" style="76" customWidth="1"/>
    <col min="3856" max="3856" width="5.28571428571429" style="76" customWidth="1"/>
    <col min="3857" max="3857" width="9.14285714285714" style="76" hidden="1" customWidth="1"/>
    <col min="3858" max="3858" width="3.28571428571429" style="76" customWidth="1"/>
    <col min="3859" max="3859" width="2.57142857142857" style="76" customWidth="1"/>
    <col min="3860" max="3860" width="3.28571428571429" style="76" customWidth="1"/>
    <col min="3861" max="3861" width="6.85714285714286" style="76" customWidth="1"/>
    <col min="3862" max="3862" width="7.71428571428571" style="76" customWidth="1"/>
    <col min="3863" max="3863" width="9.14285714285714" style="76" hidden="1" customWidth="1"/>
    <col min="3864" max="3864" width="15.1428571428571" style="76" customWidth="1"/>
    <col min="3865" max="3865" width="14.7142857142857" style="76" customWidth="1"/>
    <col min="3866" max="3866" width="13.2857142857143" style="76" customWidth="1"/>
    <col min="3867" max="3867" width="9.14285714285714" style="76" hidden="1" customWidth="1"/>
    <col min="3868" max="3868" width="1.14285714285714" style="76" customWidth="1"/>
    <col min="3869" max="4096" width="9.14285714285714" style="76"/>
    <col min="4097" max="4097" width="0.571428571428571" style="76" customWidth="1"/>
    <col min="4098" max="4108" width="9.14285714285714" style="76" hidden="1" customWidth="1"/>
    <col min="4109" max="4109" width="68" style="76" customWidth="1"/>
    <col min="4110" max="4110" width="9.14285714285714" style="76" hidden="1" customWidth="1"/>
    <col min="4111" max="4111" width="7.57142857142857" style="76" customWidth="1"/>
    <col min="4112" max="4112" width="5.28571428571429" style="76" customWidth="1"/>
    <col min="4113" max="4113" width="9.14285714285714" style="76" hidden="1" customWidth="1"/>
    <col min="4114" max="4114" width="3.28571428571429" style="76" customWidth="1"/>
    <col min="4115" max="4115" width="2.57142857142857" style="76" customWidth="1"/>
    <col min="4116" max="4116" width="3.28571428571429" style="76" customWidth="1"/>
    <col min="4117" max="4117" width="6.85714285714286" style="76" customWidth="1"/>
    <col min="4118" max="4118" width="7.71428571428571" style="76" customWidth="1"/>
    <col min="4119" max="4119" width="9.14285714285714" style="76" hidden="1" customWidth="1"/>
    <col min="4120" max="4120" width="15.1428571428571" style="76" customWidth="1"/>
    <col min="4121" max="4121" width="14.7142857142857" style="76" customWidth="1"/>
    <col min="4122" max="4122" width="13.2857142857143" style="76" customWidth="1"/>
    <col min="4123" max="4123" width="9.14285714285714" style="76" hidden="1" customWidth="1"/>
    <col min="4124" max="4124" width="1.14285714285714" style="76" customWidth="1"/>
    <col min="4125" max="4352" width="9.14285714285714" style="76"/>
    <col min="4353" max="4353" width="0.571428571428571" style="76" customWidth="1"/>
    <col min="4354" max="4364" width="9.14285714285714" style="76" hidden="1" customWidth="1"/>
    <col min="4365" max="4365" width="68" style="76" customWidth="1"/>
    <col min="4366" max="4366" width="9.14285714285714" style="76" hidden="1" customWidth="1"/>
    <col min="4367" max="4367" width="7.57142857142857" style="76" customWidth="1"/>
    <col min="4368" max="4368" width="5.28571428571429" style="76" customWidth="1"/>
    <col min="4369" max="4369" width="9.14285714285714" style="76" hidden="1" customWidth="1"/>
    <col min="4370" max="4370" width="3.28571428571429" style="76" customWidth="1"/>
    <col min="4371" max="4371" width="2.57142857142857" style="76" customWidth="1"/>
    <col min="4372" max="4372" width="3.28571428571429" style="76" customWidth="1"/>
    <col min="4373" max="4373" width="6.85714285714286" style="76" customWidth="1"/>
    <col min="4374" max="4374" width="7.71428571428571" style="76" customWidth="1"/>
    <col min="4375" max="4375" width="9.14285714285714" style="76" hidden="1" customWidth="1"/>
    <col min="4376" max="4376" width="15.1428571428571" style="76" customWidth="1"/>
    <col min="4377" max="4377" width="14.7142857142857" style="76" customWidth="1"/>
    <col min="4378" max="4378" width="13.2857142857143" style="76" customWidth="1"/>
    <col min="4379" max="4379" width="9.14285714285714" style="76" hidden="1" customWidth="1"/>
    <col min="4380" max="4380" width="1.14285714285714" style="76" customWidth="1"/>
    <col min="4381" max="4608" width="9.14285714285714" style="76"/>
    <col min="4609" max="4609" width="0.571428571428571" style="76" customWidth="1"/>
    <col min="4610" max="4620" width="9.14285714285714" style="76" hidden="1" customWidth="1"/>
    <col min="4621" max="4621" width="68" style="76" customWidth="1"/>
    <col min="4622" max="4622" width="9.14285714285714" style="76" hidden="1" customWidth="1"/>
    <col min="4623" max="4623" width="7.57142857142857" style="76" customWidth="1"/>
    <col min="4624" max="4624" width="5.28571428571429" style="76" customWidth="1"/>
    <col min="4625" max="4625" width="9.14285714285714" style="76" hidden="1" customWidth="1"/>
    <col min="4626" max="4626" width="3.28571428571429" style="76" customWidth="1"/>
    <col min="4627" max="4627" width="2.57142857142857" style="76" customWidth="1"/>
    <col min="4628" max="4628" width="3.28571428571429" style="76" customWidth="1"/>
    <col min="4629" max="4629" width="6.85714285714286" style="76" customWidth="1"/>
    <col min="4630" max="4630" width="7.71428571428571" style="76" customWidth="1"/>
    <col min="4631" max="4631" width="9.14285714285714" style="76" hidden="1" customWidth="1"/>
    <col min="4632" max="4632" width="15.1428571428571" style="76" customWidth="1"/>
    <col min="4633" max="4633" width="14.7142857142857" style="76" customWidth="1"/>
    <col min="4634" max="4634" width="13.2857142857143" style="76" customWidth="1"/>
    <col min="4635" max="4635" width="9.14285714285714" style="76" hidden="1" customWidth="1"/>
    <col min="4636" max="4636" width="1.14285714285714" style="76" customWidth="1"/>
    <col min="4637" max="4864" width="9.14285714285714" style="76"/>
    <col min="4865" max="4865" width="0.571428571428571" style="76" customWidth="1"/>
    <col min="4866" max="4876" width="9.14285714285714" style="76" hidden="1" customWidth="1"/>
    <col min="4877" max="4877" width="68" style="76" customWidth="1"/>
    <col min="4878" max="4878" width="9.14285714285714" style="76" hidden="1" customWidth="1"/>
    <col min="4879" max="4879" width="7.57142857142857" style="76" customWidth="1"/>
    <col min="4880" max="4880" width="5.28571428571429" style="76" customWidth="1"/>
    <col min="4881" max="4881" width="9.14285714285714" style="76" hidden="1" customWidth="1"/>
    <col min="4882" max="4882" width="3.28571428571429" style="76" customWidth="1"/>
    <col min="4883" max="4883" width="2.57142857142857" style="76" customWidth="1"/>
    <col min="4884" max="4884" width="3.28571428571429" style="76" customWidth="1"/>
    <col min="4885" max="4885" width="6.85714285714286" style="76" customWidth="1"/>
    <col min="4886" max="4886" width="7.71428571428571" style="76" customWidth="1"/>
    <col min="4887" max="4887" width="9.14285714285714" style="76" hidden="1" customWidth="1"/>
    <col min="4888" max="4888" width="15.1428571428571" style="76" customWidth="1"/>
    <col min="4889" max="4889" width="14.7142857142857" style="76" customWidth="1"/>
    <col min="4890" max="4890" width="13.2857142857143" style="76" customWidth="1"/>
    <col min="4891" max="4891" width="9.14285714285714" style="76" hidden="1" customWidth="1"/>
    <col min="4892" max="4892" width="1.14285714285714" style="76" customWidth="1"/>
    <col min="4893" max="5120" width="9.14285714285714" style="76"/>
    <col min="5121" max="5121" width="0.571428571428571" style="76" customWidth="1"/>
    <col min="5122" max="5132" width="9.14285714285714" style="76" hidden="1" customWidth="1"/>
    <col min="5133" max="5133" width="68" style="76" customWidth="1"/>
    <col min="5134" max="5134" width="9.14285714285714" style="76" hidden="1" customWidth="1"/>
    <col min="5135" max="5135" width="7.57142857142857" style="76" customWidth="1"/>
    <col min="5136" max="5136" width="5.28571428571429" style="76" customWidth="1"/>
    <col min="5137" max="5137" width="9.14285714285714" style="76" hidden="1" customWidth="1"/>
    <col min="5138" max="5138" width="3.28571428571429" style="76" customWidth="1"/>
    <col min="5139" max="5139" width="2.57142857142857" style="76" customWidth="1"/>
    <col min="5140" max="5140" width="3.28571428571429" style="76" customWidth="1"/>
    <col min="5141" max="5141" width="6.85714285714286" style="76" customWidth="1"/>
    <col min="5142" max="5142" width="7.71428571428571" style="76" customWidth="1"/>
    <col min="5143" max="5143" width="9.14285714285714" style="76" hidden="1" customWidth="1"/>
    <col min="5144" max="5144" width="15.1428571428571" style="76" customWidth="1"/>
    <col min="5145" max="5145" width="14.7142857142857" style="76" customWidth="1"/>
    <col min="5146" max="5146" width="13.2857142857143" style="76" customWidth="1"/>
    <col min="5147" max="5147" width="9.14285714285714" style="76" hidden="1" customWidth="1"/>
    <col min="5148" max="5148" width="1.14285714285714" style="76" customWidth="1"/>
    <col min="5149" max="5376" width="9.14285714285714" style="76"/>
    <col min="5377" max="5377" width="0.571428571428571" style="76" customWidth="1"/>
    <col min="5378" max="5388" width="9.14285714285714" style="76" hidden="1" customWidth="1"/>
    <col min="5389" max="5389" width="68" style="76" customWidth="1"/>
    <col min="5390" max="5390" width="9.14285714285714" style="76" hidden="1" customWidth="1"/>
    <col min="5391" max="5391" width="7.57142857142857" style="76" customWidth="1"/>
    <col min="5392" max="5392" width="5.28571428571429" style="76" customWidth="1"/>
    <col min="5393" max="5393" width="9.14285714285714" style="76" hidden="1" customWidth="1"/>
    <col min="5394" max="5394" width="3.28571428571429" style="76" customWidth="1"/>
    <col min="5395" max="5395" width="2.57142857142857" style="76" customWidth="1"/>
    <col min="5396" max="5396" width="3.28571428571429" style="76" customWidth="1"/>
    <col min="5397" max="5397" width="6.85714285714286" style="76" customWidth="1"/>
    <col min="5398" max="5398" width="7.71428571428571" style="76" customWidth="1"/>
    <col min="5399" max="5399" width="9.14285714285714" style="76" hidden="1" customWidth="1"/>
    <col min="5400" max="5400" width="15.1428571428571" style="76" customWidth="1"/>
    <col min="5401" max="5401" width="14.7142857142857" style="76" customWidth="1"/>
    <col min="5402" max="5402" width="13.2857142857143" style="76" customWidth="1"/>
    <col min="5403" max="5403" width="9.14285714285714" style="76" hidden="1" customWidth="1"/>
    <col min="5404" max="5404" width="1.14285714285714" style="76" customWidth="1"/>
    <col min="5405" max="5632" width="9.14285714285714" style="76"/>
    <col min="5633" max="5633" width="0.571428571428571" style="76" customWidth="1"/>
    <col min="5634" max="5644" width="9.14285714285714" style="76" hidden="1" customWidth="1"/>
    <col min="5645" max="5645" width="68" style="76" customWidth="1"/>
    <col min="5646" max="5646" width="9.14285714285714" style="76" hidden="1" customWidth="1"/>
    <col min="5647" max="5647" width="7.57142857142857" style="76" customWidth="1"/>
    <col min="5648" max="5648" width="5.28571428571429" style="76" customWidth="1"/>
    <col min="5649" max="5649" width="9.14285714285714" style="76" hidden="1" customWidth="1"/>
    <col min="5650" max="5650" width="3.28571428571429" style="76" customWidth="1"/>
    <col min="5651" max="5651" width="2.57142857142857" style="76" customWidth="1"/>
    <col min="5652" max="5652" width="3.28571428571429" style="76" customWidth="1"/>
    <col min="5653" max="5653" width="6.85714285714286" style="76" customWidth="1"/>
    <col min="5654" max="5654" width="7.71428571428571" style="76" customWidth="1"/>
    <col min="5655" max="5655" width="9.14285714285714" style="76" hidden="1" customWidth="1"/>
    <col min="5656" max="5656" width="15.1428571428571" style="76" customWidth="1"/>
    <col min="5657" max="5657" width="14.7142857142857" style="76" customWidth="1"/>
    <col min="5658" max="5658" width="13.2857142857143" style="76" customWidth="1"/>
    <col min="5659" max="5659" width="9.14285714285714" style="76" hidden="1" customWidth="1"/>
    <col min="5660" max="5660" width="1.14285714285714" style="76" customWidth="1"/>
    <col min="5661" max="5888" width="9.14285714285714" style="76"/>
    <col min="5889" max="5889" width="0.571428571428571" style="76" customWidth="1"/>
    <col min="5890" max="5900" width="9.14285714285714" style="76" hidden="1" customWidth="1"/>
    <col min="5901" max="5901" width="68" style="76" customWidth="1"/>
    <col min="5902" max="5902" width="9.14285714285714" style="76" hidden="1" customWidth="1"/>
    <col min="5903" max="5903" width="7.57142857142857" style="76" customWidth="1"/>
    <col min="5904" max="5904" width="5.28571428571429" style="76" customWidth="1"/>
    <col min="5905" max="5905" width="9.14285714285714" style="76" hidden="1" customWidth="1"/>
    <col min="5906" max="5906" width="3.28571428571429" style="76" customWidth="1"/>
    <col min="5907" max="5907" width="2.57142857142857" style="76" customWidth="1"/>
    <col min="5908" max="5908" width="3.28571428571429" style="76" customWidth="1"/>
    <col min="5909" max="5909" width="6.85714285714286" style="76" customWidth="1"/>
    <col min="5910" max="5910" width="7.71428571428571" style="76" customWidth="1"/>
    <col min="5911" max="5911" width="9.14285714285714" style="76" hidden="1" customWidth="1"/>
    <col min="5912" max="5912" width="15.1428571428571" style="76" customWidth="1"/>
    <col min="5913" max="5913" width="14.7142857142857" style="76" customWidth="1"/>
    <col min="5914" max="5914" width="13.2857142857143" style="76" customWidth="1"/>
    <col min="5915" max="5915" width="9.14285714285714" style="76" hidden="1" customWidth="1"/>
    <col min="5916" max="5916" width="1.14285714285714" style="76" customWidth="1"/>
    <col min="5917" max="6144" width="9.14285714285714" style="76"/>
    <col min="6145" max="6145" width="0.571428571428571" style="76" customWidth="1"/>
    <col min="6146" max="6156" width="9.14285714285714" style="76" hidden="1" customWidth="1"/>
    <col min="6157" max="6157" width="68" style="76" customWidth="1"/>
    <col min="6158" max="6158" width="9.14285714285714" style="76" hidden="1" customWidth="1"/>
    <col min="6159" max="6159" width="7.57142857142857" style="76" customWidth="1"/>
    <col min="6160" max="6160" width="5.28571428571429" style="76" customWidth="1"/>
    <col min="6161" max="6161" width="9.14285714285714" style="76" hidden="1" customWidth="1"/>
    <col min="6162" max="6162" width="3.28571428571429" style="76" customWidth="1"/>
    <col min="6163" max="6163" width="2.57142857142857" style="76" customWidth="1"/>
    <col min="6164" max="6164" width="3.28571428571429" style="76" customWidth="1"/>
    <col min="6165" max="6165" width="6.85714285714286" style="76" customWidth="1"/>
    <col min="6166" max="6166" width="7.71428571428571" style="76" customWidth="1"/>
    <col min="6167" max="6167" width="9.14285714285714" style="76" hidden="1" customWidth="1"/>
    <col min="6168" max="6168" width="15.1428571428571" style="76" customWidth="1"/>
    <col min="6169" max="6169" width="14.7142857142857" style="76" customWidth="1"/>
    <col min="6170" max="6170" width="13.2857142857143" style="76" customWidth="1"/>
    <col min="6171" max="6171" width="9.14285714285714" style="76" hidden="1" customWidth="1"/>
    <col min="6172" max="6172" width="1.14285714285714" style="76" customWidth="1"/>
    <col min="6173" max="6400" width="9.14285714285714" style="76"/>
    <col min="6401" max="6401" width="0.571428571428571" style="76" customWidth="1"/>
    <col min="6402" max="6412" width="9.14285714285714" style="76" hidden="1" customWidth="1"/>
    <col min="6413" max="6413" width="68" style="76" customWidth="1"/>
    <col min="6414" max="6414" width="9.14285714285714" style="76" hidden="1" customWidth="1"/>
    <col min="6415" max="6415" width="7.57142857142857" style="76" customWidth="1"/>
    <col min="6416" max="6416" width="5.28571428571429" style="76" customWidth="1"/>
    <col min="6417" max="6417" width="9.14285714285714" style="76" hidden="1" customWidth="1"/>
    <col min="6418" max="6418" width="3.28571428571429" style="76" customWidth="1"/>
    <col min="6419" max="6419" width="2.57142857142857" style="76" customWidth="1"/>
    <col min="6420" max="6420" width="3.28571428571429" style="76" customWidth="1"/>
    <col min="6421" max="6421" width="6.85714285714286" style="76" customWidth="1"/>
    <col min="6422" max="6422" width="7.71428571428571" style="76" customWidth="1"/>
    <col min="6423" max="6423" width="9.14285714285714" style="76" hidden="1" customWidth="1"/>
    <col min="6424" max="6424" width="15.1428571428571" style="76" customWidth="1"/>
    <col min="6425" max="6425" width="14.7142857142857" style="76" customWidth="1"/>
    <col min="6426" max="6426" width="13.2857142857143" style="76" customWidth="1"/>
    <col min="6427" max="6427" width="9.14285714285714" style="76" hidden="1" customWidth="1"/>
    <col min="6428" max="6428" width="1.14285714285714" style="76" customWidth="1"/>
    <col min="6429" max="6656" width="9.14285714285714" style="76"/>
    <col min="6657" max="6657" width="0.571428571428571" style="76" customWidth="1"/>
    <col min="6658" max="6668" width="9.14285714285714" style="76" hidden="1" customWidth="1"/>
    <col min="6669" max="6669" width="68" style="76" customWidth="1"/>
    <col min="6670" max="6670" width="9.14285714285714" style="76" hidden="1" customWidth="1"/>
    <col min="6671" max="6671" width="7.57142857142857" style="76" customWidth="1"/>
    <col min="6672" max="6672" width="5.28571428571429" style="76" customWidth="1"/>
    <col min="6673" max="6673" width="9.14285714285714" style="76" hidden="1" customWidth="1"/>
    <col min="6674" max="6674" width="3.28571428571429" style="76" customWidth="1"/>
    <col min="6675" max="6675" width="2.57142857142857" style="76" customWidth="1"/>
    <col min="6676" max="6676" width="3.28571428571429" style="76" customWidth="1"/>
    <col min="6677" max="6677" width="6.85714285714286" style="76" customWidth="1"/>
    <col min="6678" max="6678" width="7.71428571428571" style="76" customWidth="1"/>
    <col min="6679" max="6679" width="9.14285714285714" style="76" hidden="1" customWidth="1"/>
    <col min="6680" max="6680" width="15.1428571428571" style="76" customWidth="1"/>
    <col min="6681" max="6681" width="14.7142857142857" style="76" customWidth="1"/>
    <col min="6682" max="6682" width="13.2857142857143" style="76" customWidth="1"/>
    <col min="6683" max="6683" width="9.14285714285714" style="76" hidden="1" customWidth="1"/>
    <col min="6684" max="6684" width="1.14285714285714" style="76" customWidth="1"/>
    <col min="6685" max="6912" width="9.14285714285714" style="76"/>
    <col min="6913" max="6913" width="0.571428571428571" style="76" customWidth="1"/>
    <col min="6914" max="6924" width="9.14285714285714" style="76" hidden="1" customWidth="1"/>
    <col min="6925" max="6925" width="68" style="76" customWidth="1"/>
    <col min="6926" max="6926" width="9.14285714285714" style="76" hidden="1" customWidth="1"/>
    <col min="6927" max="6927" width="7.57142857142857" style="76" customWidth="1"/>
    <col min="6928" max="6928" width="5.28571428571429" style="76" customWidth="1"/>
    <col min="6929" max="6929" width="9.14285714285714" style="76" hidden="1" customWidth="1"/>
    <col min="6930" max="6930" width="3.28571428571429" style="76" customWidth="1"/>
    <col min="6931" max="6931" width="2.57142857142857" style="76" customWidth="1"/>
    <col min="6932" max="6932" width="3.28571428571429" style="76" customWidth="1"/>
    <col min="6933" max="6933" width="6.85714285714286" style="76" customWidth="1"/>
    <col min="6934" max="6934" width="7.71428571428571" style="76" customWidth="1"/>
    <col min="6935" max="6935" width="9.14285714285714" style="76" hidden="1" customWidth="1"/>
    <col min="6936" max="6936" width="15.1428571428571" style="76" customWidth="1"/>
    <col min="6937" max="6937" width="14.7142857142857" style="76" customWidth="1"/>
    <col min="6938" max="6938" width="13.2857142857143" style="76" customWidth="1"/>
    <col min="6939" max="6939" width="9.14285714285714" style="76" hidden="1" customWidth="1"/>
    <col min="6940" max="6940" width="1.14285714285714" style="76" customWidth="1"/>
    <col min="6941" max="7168" width="9.14285714285714" style="76"/>
    <col min="7169" max="7169" width="0.571428571428571" style="76" customWidth="1"/>
    <col min="7170" max="7180" width="9.14285714285714" style="76" hidden="1" customWidth="1"/>
    <col min="7181" max="7181" width="68" style="76" customWidth="1"/>
    <col min="7182" max="7182" width="9.14285714285714" style="76" hidden="1" customWidth="1"/>
    <col min="7183" max="7183" width="7.57142857142857" style="76" customWidth="1"/>
    <col min="7184" max="7184" width="5.28571428571429" style="76" customWidth="1"/>
    <col min="7185" max="7185" width="9.14285714285714" style="76" hidden="1" customWidth="1"/>
    <col min="7186" max="7186" width="3.28571428571429" style="76" customWidth="1"/>
    <col min="7187" max="7187" width="2.57142857142857" style="76" customWidth="1"/>
    <col min="7188" max="7188" width="3.28571428571429" style="76" customWidth="1"/>
    <col min="7189" max="7189" width="6.85714285714286" style="76" customWidth="1"/>
    <col min="7190" max="7190" width="7.71428571428571" style="76" customWidth="1"/>
    <col min="7191" max="7191" width="9.14285714285714" style="76" hidden="1" customWidth="1"/>
    <col min="7192" max="7192" width="15.1428571428571" style="76" customWidth="1"/>
    <col min="7193" max="7193" width="14.7142857142857" style="76" customWidth="1"/>
    <col min="7194" max="7194" width="13.2857142857143" style="76" customWidth="1"/>
    <col min="7195" max="7195" width="9.14285714285714" style="76" hidden="1" customWidth="1"/>
    <col min="7196" max="7196" width="1.14285714285714" style="76" customWidth="1"/>
    <col min="7197" max="7424" width="9.14285714285714" style="76"/>
    <col min="7425" max="7425" width="0.571428571428571" style="76" customWidth="1"/>
    <col min="7426" max="7436" width="9.14285714285714" style="76" hidden="1" customWidth="1"/>
    <col min="7437" max="7437" width="68" style="76" customWidth="1"/>
    <col min="7438" max="7438" width="9.14285714285714" style="76" hidden="1" customWidth="1"/>
    <col min="7439" max="7439" width="7.57142857142857" style="76" customWidth="1"/>
    <col min="7440" max="7440" width="5.28571428571429" style="76" customWidth="1"/>
    <col min="7441" max="7441" width="9.14285714285714" style="76" hidden="1" customWidth="1"/>
    <col min="7442" max="7442" width="3.28571428571429" style="76" customWidth="1"/>
    <col min="7443" max="7443" width="2.57142857142857" style="76" customWidth="1"/>
    <col min="7444" max="7444" width="3.28571428571429" style="76" customWidth="1"/>
    <col min="7445" max="7445" width="6.85714285714286" style="76" customWidth="1"/>
    <col min="7446" max="7446" width="7.71428571428571" style="76" customWidth="1"/>
    <col min="7447" max="7447" width="9.14285714285714" style="76" hidden="1" customWidth="1"/>
    <col min="7448" max="7448" width="15.1428571428571" style="76" customWidth="1"/>
    <col min="7449" max="7449" width="14.7142857142857" style="76" customWidth="1"/>
    <col min="7450" max="7450" width="13.2857142857143" style="76" customWidth="1"/>
    <col min="7451" max="7451" width="9.14285714285714" style="76" hidden="1" customWidth="1"/>
    <col min="7452" max="7452" width="1.14285714285714" style="76" customWidth="1"/>
    <col min="7453" max="7680" width="9.14285714285714" style="76"/>
    <col min="7681" max="7681" width="0.571428571428571" style="76" customWidth="1"/>
    <col min="7682" max="7692" width="9.14285714285714" style="76" hidden="1" customWidth="1"/>
    <col min="7693" max="7693" width="68" style="76" customWidth="1"/>
    <col min="7694" max="7694" width="9.14285714285714" style="76" hidden="1" customWidth="1"/>
    <col min="7695" max="7695" width="7.57142857142857" style="76" customWidth="1"/>
    <col min="7696" max="7696" width="5.28571428571429" style="76" customWidth="1"/>
    <col min="7697" max="7697" width="9.14285714285714" style="76" hidden="1" customWidth="1"/>
    <col min="7698" max="7698" width="3.28571428571429" style="76" customWidth="1"/>
    <col min="7699" max="7699" width="2.57142857142857" style="76" customWidth="1"/>
    <col min="7700" max="7700" width="3.28571428571429" style="76" customWidth="1"/>
    <col min="7701" max="7701" width="6.85714285714286" style="76" customWidth="1"/>
    <col min="7702" max="7702" width="7.71428571428571" style="76" customWidth="1"/>
    <col min="7703" max="7703" width="9.14285714285714" style="76" hidden="1" customWidth="1"/>
    <col min="7704" max="7704" width="15.1428571428571" style="76" customWidth="1"/>
    <col min="7705" max="7705" width="14.7142857142857" style="76" customWidth="1"/>
    <col min="7706" max="7706" width="13.2857142857143" style="76" customWidth="1"/>
    <col min="7707" max="7707" width="9.14285714285714" style="76" hidden="1" customWidth="1"/>
    <col min="7708" max="7708" width="1.14285714285714" style="76" customWidth="1"/>
    <col min="7709" max="7936" width="9.14285714285714" style="76"/>
    <col min="7937" max="7937" width="0.571428571428571" style="76" customWidth="1"/>
    <col min="7938" max="7948" width="9.14285714285714" style="76" hidden="1" customWidth="1"/>
    <col min="7949" max="7949" width="68" style="76" customWidth="1"/>
    <col min="7950" max="7950" width="9.14285714285714" style="76" hidden="1" customWidth="1"/>
    <col min="7951" max="7951" width="7.57142857142857" style="76" customWidth="1"/>
    <col min="7952" max="7952" width="5.28571428571429" style="76" customWidth="1"/>
    <col min="7953" max="7953" width="9.14285714285714" style="76" hidden="1" customWidth="1"/>
    <col min="7954" max="7954" width="3.28571428571429" style="76" customWidth="1"/>
    <col min="7955" max="7955" width="2.57142857142857" style="76" customWidth="1"/>
    <col min="7956" max="7956" width="3.28571428571429" style="76" customWidth="1"/>
    <col min="7957" max="7957" width="6.85714285714286" style="76" customWidth="1"/>
    <col min="7958" max="7958" width="7.71428571428571" style="76" customWidth="1"/>
    <col min="7959" max="7959" width="9.14285714285714" style="76" hidden="1" customWidth="1"/>
    <col min="7960" max="7960" width="15.1428571428571" style="76" customWidth="1"/>
    <col min="7961" max="7961" width="14.7142857142857" style="76" customWidth="1"/>
    <col min="7962" max="7962" width="13.2857142857143" style="76" customWidth="1"/>
    <col min="7963" max="7963" width="9.14285714285714" style="76" hidden="1" customWidth="1"/>
    <col min="7964" max="7964" width="1.14285714285714" style="76" customWidth="1"/>
    <col min="7965" max="8192" width="9.14285714285714" style="76"/>
    <col min="8193" max="8193" width="0.571428571428571" style="76" customWidth="1"/>
    <col min="8194" max="8204" width="9.14285714285714" style="76" hidden="1" customWidth="1"/>
    <col min="8205" max="8205" width="68" style="76" customWidth="1"/>
    <col min="8206" max="8206" width="9.14285714285714" style="76" hidden="1" customWidth="1"/>
    <col min="8207" max="8207" width="7.57142857142857" style="76" customWidth="1"/>
    <col min="8208" max="8208" width="5.28571428571429" style="76" customWidth="1"/>
    <col min="8209" max="8209" width="9.14285714285714" style="76" hidden="1" customWidth="1"/>
    <col min="8210" max="8210" width="3.28571428571429" style="76" customWidth="1"/>
    <col min="8211" max="8211" width="2.57142857142857" style="76" customWidth="1"/>
    <col min="8212" max="8212" width="3.28571428571429" style="76" customWidth="1"/>
    <col min="8213" max="8213" width="6.85714285714286" style="76" customWidth="1"/>
    <col min="8214" max="8214" width="7.71428571428571" style="76" customWidth="1"/>
    <col min="8215" max="8215" width="9.14285714285714" style="76" hidden="1" customWidth="1"/>
    <col min="8216" max="8216" width="15.1428571428571" style="76" customWidth="1"/>
    <col min="8217" max="8217" width="14.7142857142857" style="76" customWidth="1"/>
    <col min="8218" max="8218" width="13.2857142857143" style="76" customWidth="1"/>
    <col min="8219" max="8219" width="9.14285714285714" style="76" hidden="1" customWidth="1"/>
    <col min="8220" max="8220" width="1.14285714285714" style="76" customWidth="1"/>
    <col min="8221" max="8448" width="9.14285714285714" style="76"/>
    <col min="8449" max="8449" width="0.571428571428571" style="76" customWidth="1"/>
    <col min="8450" max="8460" width="9.14285714285714" style="76" hidden="1" customWidth="1"/>
    <col min="8461" max="8461" width="68" style="76" customWidth="1"/>
    <col min="8462" max="8462" width="9.14285714285714" style="76" hidden="1" customWidth="1"/>
    <col min="8463" max="8463" width="7.57142857142857" style="76" customWidth="1"/>
    <col min="8464" max="8464" width="5.28571428571429" style="76" customWidth="1"/>
    <col min="8465" max="8465" width="9.14285714285714" style="76" hidden="1" customWidth="1"/>
    <col min="8466" max="8466" width="3.28571428571429" style="76" customWidth="1"/>
    <col min="8467" max="8467" width="2.57142857142857" style="76" customWidth="1"/>
    <col min="8468" max="8468" width="3.28571428571429" style="76" customWidth="1"/>
    <col min="8469" max="8469" width="6.85714285714286" style="76" customWidth="1"/>
    <col min="8470" max="8470" width="7.71428571428571" style="76" customWidth="1"/>
    <col min="8471" max="8471" width="9.14285714285714" style="76" hidden="1" customWidth="1"/>
    <col min="8472" max="8472" width="15.1428571428571" style="76" customWidth="1"/>
    <col min="8473" max="8473" width="14.7142857142857" style="76" customWidth="1"/>
    <col min="8474" max="8474" width="13.2857142857143" style="76" customWidth="1"/>
    <col min="8475" max="8475" width="9.14285714285714" style="76" hidden="1" customWidth="1"/>
    <col min="8476" max="8476" width="1.14285714285714" style="76" customWidth="1"/>
    <col min="8477" max="8704" width="9.14285714285714" style="76"/>
    <col min="8705" max="8705" width="0.571428571428571" style="76" customWidth="1"/>
    <col min="8706" max="8716" width="9.14285714285714" style="76" hidden="1" customWidth="1"/>
    <col min="8717" max="8717" width="68" style="76" customWidth="1"/>
    <col min="8718" max="8718" width="9.14285714285714" style="76" hidden="1" customWidth="1"/>
    <col min="8719" max="8719" width="7.57142857142857" style="76" customWidth="1"/>
    <col min="8720" max="8720" width="5.28571428571429" style="76" customWidth="1"/>
    <col min="8721" max="8721" width="9.14285714285714" style="76" hidden="1" customWidth="1"/>
    <col min="8722" max="8722" width="3.28571428571429" style="76" customWidth="1"/>
    <col min="8723" max="8723" width="2.57142857142857" style="76" customWidth="1"/>
    <col min="8724" max="8724" width="3.28571428571429" style="76" customWidth="1"/>
    <col min="8725" max="8725" width="6.85714285714286" style="76" customWidth="1"/>
    <col min="8726" max="8726" width="7.71428571428571" style="76" customWidth="1"/>
    <col min="8727" max="8727" width="9.14285714285714" style="76" hidden="1" customWidth="1"/>
    <col min="8728" max="8728" width="15.1428571428571" style="76" customWidth="1"/>
    <col min="8729" max="8729" width="14.7142857142857" style="76" customWidth="1"/>
    <col min="8730" max="8730" width="13.2857142857143" style="76" customWidth="1"/>
    <col min="8731" max="8731" width="9.14285714285714" style="76" hidden="1" customWidth="1"/>
    <col min="8732" max="8732" width="1.14285714285714" style="76" customWidth="1"/>
    <col min="8733" max="8960" width="9.14285714285714" style="76"/>
    <col min="8961" max="8961" width="0.571428571428571" style="76" customWidth="1"/>
    <col min="8962" max="8972" width="9.14285714285714" style="76" hidden="1" customWidth="1"/>
    <col min="8973" max="8973" width="68" style="76" customWidth="1"/>
    <col min="8974" max="8974" width="9.14285714285714" style="76" hidden="1" customWidth="1"/>
    <col min="8975" max="8975" width="7.57142857142857" style="76" customWidth="1"/>
    <col min="8976" max="8976" width="5.28571428571429" style="76" customWidth="1"/>
    <col min="8977" max="8977" width="9.14285714285714" style="76" hidden="1" customWidth="1"/>
    <col min="8978" max="8978" width="3.28571428571429" style="76" customWidth="1"/>
    <col min="8979" max="8979" width="2.57142857142857" style="76" customWidth="1"/>
    <col min="8980" max="8980" width="3.28571428571429" style="76" customWidth="1"/>
    <col min="8981" max="8981" width="6.85714285714286" style="76" customWidth="1"/>
    <col min="8982" max="8982" width="7.71428571428571" style="76" customWidth="1"/>
    <col min="8983" max="8983" width="9.14285714285714" style="76" hidden="1" customWidth="1"/>
    <col min="8984" max="8984" width="15.1428571428571" style="76" customWidth="1"/>
    <col min="8985" max="8985" width="14.7142857142857" style="76" customWidth="1"/>
    <col min="8986" max="8986" width="13.2857142857143" style="76" customWidth="1"/>
    <col min="8987" max="8987" width="9.14285714285714" style="76" hidden="1" customWidth="1"/>
    <col min="8988" max="8988" width="1.14285714285714" style="76" customWidth="1"/>
    <col min="8989" max="9216" width="9.14285714285714" style="76"/>
    <col min="9217" max="9217" width="0.571428571428571" style="76" customWidth="1"/>
    <col min="9218" max="9228" width="9.14285714285714" style="76" hidden="1" customWidth="1"/>
    <col min="9229" max="9229" width="68" style="76" customWidth="1"/>
    <col min="9230" max="9230" width="9.14285714285714" style="76" hidden="1" customWidth="1"/>
    <col min="9231" max="9231" width="7.57142857142857" style="76" customWidth="1"/>
    <col min="9232" max="9232" width="5.28571428571429" style="76" customWidth="1"/>
    <col min="9233" max="9233" width="9.14285714285714" style="76" hidden="1" customWidth="1"/>
    <col min="9234" max="9234" width="3.28571428571429" style="76" customWidth="1"/>
    <col min="9235" max="9235" width="2.57142857142857" style="76" customWidth="1"/>
    <col min="9236" max="9236" width="3.28571428571429" style="76" customWidth="1"/>
    <col min="9237" max="9237" width="6.85714285714286" style="76" customWidth="1"/>
    <col min="9238" max="9238" width="7.71428571428571" style="76" customWidth="1"/>
    <col min="9239" max="9239" width="9.14285714285714" style="76" hidden="1" customWidth="1"/>
    <col min="9240" max="9240" width="15.1428571428571" style="76" customWidth="1"/>
    <col min="9241" max="9241" width="14.7142857142857" style="76" customWidth="1"/>
    <col min="9242" max="9242" width="13.2857142857143" style="76" customWidth="1"/>
    <col min="9243" max="9243" width="9.14285714285714" style="76" hidden="1" customWidth="1"/>
    <col min="9244" max="9244" width="1.14285714285714" style="76" customWidth="1"/>
    <col min="9245" max="9472" width="9.14285714285714" style="76"/>
    <col min="9473" max="9473" width="0.571428571428571" style="76" customWidth="1"/>
    <col min="9474" max="9484" width="9.14285714285714" style="76" hidden="1" customWidth="1"/>
    <col min="9485" max="9485" width="68" style="76" customWidth="1"/>
    <col min="9486" max="9486" width="9.14285714285714" style="76" hidden="1" customWidth="1"/>
    <col min="9487" max="9487" width="7.57142857142857" style="76" customWidth="1"/>
    <col min="9488" max="9488" width="5.28571428571429" style="76" customWidth="1"/>
    <col min="9489" max="9489" width="9.14285714285714" style="76" hidden="1" customWidth="1"/>
    <col min="9490" max="9490" width="3.28571428571429" style="76" customWidth="1"/>
    <col min="9491" max="9491" width="2.57142857142857" style="76" customWidth="1"/>
    <col min="9492" max="9492" width="3.28571428571429" style="76" customWidth="1"/>
    <col min="9493" max="9493" width="6.85714285714286" style="76" customWidth="1"/>
    <col min="9494" max="9494" width="7.71428571428571" style="76" customWidth="1"/>
    <col min="9495" max="9495" width="9.14285714285714" style="76" hidden="1" customWidth="1"/>
    <col min="9496" max="9496" width="15.1428571428571" style="76" customWidth="1"/>
    <col min="9497" max="9497" width="14.7142857142857" style="76" customWidth="1"/>
    <col min="9498" max="9498" width="13.2857142857143" style="76" customWidth="1"/>
    <col min="9499" max="9499" width="9.14285714285714" style="76" hidden="1" customWidth="1"/>
    <col min="9500" max="9500" width="1.14285714285714" style="76" customWidth="1"/>
    <col min="9501" max="9728" width="9.14285714285714" style="76"/>
    <col min="9729" max="9729" width="0.571428571428571" style="76" customWidth="1"/>
    <col min="9730" max="9740" width="9.14285714285714" style="76" hidden="1" customWidth="1"/>
    <col min="9741" max="9741" width="68" style="76" customWidth="1"/>
    <col min="9742" max="9742" width="9.14285714285714" style="76" hidden="1" customWidth="1"/>
    <col min="9743" max="9743" width="7.57142857142857" style="76" customWidth="1"/>
    <col min="9744" max="9744" width="5.28571428571429" style="76" customWidth="1"/>
    <col min="9745" max="9745" width="9.14285714285714" style="76" hidden="1" customWidth="1"/>
    <col min="9746" max="9746" width="3.28571428571429" style="76" customWidth="1"/>
    <col min="9747" max="9747" width="2.57142857142857" style="76" customWidth="1"/>
    <col min="9748" max="9748" width="3.28571428571429" style="76" customWidth="1"/>
    <col min="9749" max="9749" width="6.85714285714286" style="76" customWidth="1"/>
    <col min="9750" max="9750" width="7.71428571428571" style="76" customWidth="1"/>
    <col min="9751" max="9751" width="9.14285714285714" style="76" hidden="1" customWidth="1"/>
    <col min="9752" max="9752" width="15.1428571428571" style="76" customWidth="1"/>
    <col min="9753" max="9753" width="14.7142857142857" style="76" customWidth="1"/>
    <col min="9754" max="9754" width="13.2857142857143" style="76" customWidth="1"/>
    <col min="9755" max="9755" width="9.14285714285714" style="76" hidden="1" customWidth="1"/>
    <col min="9756" max="9756" width="1.14285714285714" style="76" customWidth="1"/>
    <col min="9757" max="9984" width="9.14285714285714" style="76"/>
    <col min="9985" max="9985" width="0.571428571428571" style="76" customWidth="1"/>
    <col min="9986" max="9996" width="9.14285714285714" style="76" hidden="1" customWidth="1"/>
    <col min="9997" max="9997" width="68" style="76" customWidth="1"/>
    <col min="9998" max="9998" width="9.14285714285714" style="76" hidden="1" customWidth="1"/>
    <col min="9999" max="9999" width="7.57142857142857" style="76" customWidth="1"/>
    <col min="10000" max="10000" width="5.28571428571429" style="76" customWidth="1"/>
    <col min="10001" max="10001" width="9.14285714285714" style="76" hidden="1" customWidth="1"/>
    <col min="10002" max="10002" width="3.28571428571429" style="76" customWidth="1"/>
    <col min="10003" max="10003" width="2.57142857142857" style="76" customWidth="1"/>
    <col min="10004" max="10004" width="3.28571428571429" style="76" customWidth="1"/>
    <col min="10005" max="10005" width="6.85714285714286" style="76" customWidth="1"/>
    <col min="10006" max="10006" width="7.71428571428571" style="76" customWidth="1"/>
    <col min="10007" max="10007" width="9.14285714285714" style="76" hidden="1" customWidth="1"/>
    <col min="10008" max="10008" width="15.1428571428571" style="76" customWidth="1"/>
    <col min="10009" max="10009" width="14.7142857142857" style="76" customWidth="1"/>
    <col min="10010" max="10010" width="13.2857142857143" style="76" customWidth="1"/>
    <col min="10011" max="10011" width="9.14285714285714" style="76" hidden="1" customWidth="1"/>
    <col min="10012" max="10012" width="1.14285714285714" style="76" customWidth="1"/>
    <col min="10013" max="10240" width="9.14285714285714" style="76"/>
    <col min="10241" max="10241" width="0.571428571428571" style="76" customWidth="1"/>
    <col min="10242" max="10252" width="9.14285714285714" style="76" hidden="1" customWidth="1"/>
    <col min="10253" max="10253" width="68" style="76" customWidth="1"/>
    <col min="10254" max="10254" width="9.14285714285714" style="76" hidden="1" customWidth="1"/>
    <col min="10255" max="10255" width="7.57142857142857" style="76" customWidth="1"/>
    <col min="10256" max="10256" width="5.28571428571429" style="76" customWidth="1"/>
    <col min="10257" max="10257" width="9.14285714285714" style="76" hidden="1" customWidth="1"/>
    <col min="10258" max="10258" width="3.28571428571429" style="76" customWidth="1"/>
    <col min="10259" max="10259" width="2.57142857142857" style="76" customWidth="1"/>
    <col min="10260" max="10260" width="3.28571428571429" style="76" customWidth="1"/>
    <col min="10261" max="10261" width="6.85714285714286" style="76" customWidth="1"/>
    <col min="10262" max="10262" width="7.71428571428571" style="76" customWidth="1"/>
    <col min="10263" max="10263" width="9.14285714285714" style="76" hidden="1" customWidth="1"/>
    <col min="10264" max="10264" width="15.1428571428571" style="76" customWidth="1"/>
    <col min="10265" max="10265" width="14.7142857142857" style="76" customWidth="1"/>
    <col min="10266" max="10266" width="13.2857142857143" style="76" customWidth="1"/>
    <col min="10267" max="10267" width="9.14285714285714" style="76" hidden="1" customWidth="1"/>
    <col min="10268" max="10268" width="1.14285714285714" style="76" customWidth="1"/>
    <col min="10269" max="10496" width="9.14285714285714" style="76"/>
    <col min="10497" max="10497" width="0.571428571428571" style="76" customWidth="1"/>
    <col min="10498" max="10508" width="9.14285714285714" style="76" hidden="1" customWidth="1"/>
    <col min="10509" max="10509" width="68" style="76" customWidth="1"/>
    <col min="10510" max="10510" width="9.14285714285714" style="76" hidden="1" customWidth="1"/>
    <col min="10511" max="10511" width="7.57142857142857" style="76" customWidth="1"/>
    <col min="10512" max="10512" width="5.28571428571429" style="76" customWidth="1"/>
    <col min="10513" max="10513" width="9.14285714285714" style="76" hidden="1" customWidth="1"/>
    <col min="10514" max="10514" width="3.28571428571429" style="76" customWidth="1"/>
    <col min="10515" max="10515" width="2.57142857142857" style="76" customWidth="1"/>
    <col min="10516" max="10516" width="3.28571428571429" style="76" customWidth="1"/>
    <col min="10517" max="10517" width="6.85714285714286" style="76" customWidth="1"/>
    <col min="10518" max="10518" width="7.71428571428571" style="76" customWidth="1"/>
    <col min="10519" max="10519" width="9.14285714285714" style="76" hidden="1" customWidth="1"/>
    <col min="10520" max="10520" width="15.1428571428571" style="76" customWidth="1"/>
    <col min="10521" max="10521" width="14.7142857142857" style="76" customWidth="1"/>
    <col min="10522" max="10522" width="13.2857142857143" style="76" customWidth="1"/>
    <col min="10523" max="10523" width="9.14285714285714" style="76" hidden="1" customWidth="1"/>
    <col min="10524" max="10524" width="1.14285714285714" style="76" customWidth="1"/>
    <col min="10525" max="10752" width="9.14285714285714" style="76"/>
    <col min="10753" max="10753" width="0.571428571428571" style="76" customWidth="1"/>
    <col min="10754" max="10764" width="9.14285714285714" style="76" hidden="1" customWidth="1"/>
    <col min="10765" max="10765" width="68" style="76" customWidth="1"/>
    <col min="10766" max="10766" width="9.14285714285714" style="76" hidden="1" customWidth="1"/>
    <col min="10767" max="10767" width="7.57142857142857" style="76" customWidth="1"/>
    <col min="10768" max="10768" width="5.28571428571429" style="76" customWidth="1"/>
    <col min="10769" max="10769" width="9.14285714285714" style="76" hidden="1" customWidth="1"/>
    <col min="10770" max="10770" width="3.28571428571429" style="76" customWidth="1"/>
    <col min="10771" max="10771" width="2.57142857142857" style="76" customWidth="1"/>
    <col min="10772" max="10772" width="3.28571428571429" style="76" customWidth="1"/>
    <col min="10773" max="10773" width="6.85714285714286" style="76" customWidth="1"/>
    <col min="10774" max="10774" width="7.71428571428571" style="76" customWidth="1"/>
    <col min="10775" max="10775" width="9.14285714285714" style="76" hidden="1" customWidth="1"/>
    <col min="10776" max="10776" width="15.1428571428571" style="76" customWidth="1"/>
    <col min="10777" max="10777" width="14.7142857142857" style="76" customWidth="1"/>
    <col min="10778" max="10778" width="13.2857142857143" style="76" customWidth="1"/>
    <col min="10779" max="10779" width="9.14285714285714" style="76" hidden="1" customWidth="1"/>
    <col min="10780" max="10780" width="1.14285714285714" style="76" customWidth="1"/>
    <col min="10781" max="11008" width="9.14285714285714" style="76"/>
    <col min="11009" max="11009" width="0.571428571428571" style="76" customWidth="1"/>
    <col min="11010" max="11020" width="9.14285714285714" style="76" hidden="1" customWidth="1"/>
    <col min="11021" max="11021" width="68" style="76" customWidth="1"/>
    <col min="11022" max="11022" width="9.14285714285714" style="76" hidden="1" customWidth="1"/>
    <col min="11023" max="11023" width="7.57142857142857" style="76" customWidth="1"/>
    <col min="11024" max="11024" width="5.28571428571429" style="76" customWidth="1"/>
    <col min="11025" max="11025" width="9.14285714285714" style="76" hidden="1" customWidth="1"/>
    <col min="11026" max="11026" width="3.28571428571429" style="76" customWidth="1"/>
    <col min="11027" max="11027" width="2.57142857142857" style="76" customWidth="1"/>
    <col min="11028" max="11028" width="3.28571428571429" style="76" customWidth="1"/>
    <col min="11029" max="11029" width="6.85714285714286" style="76" customWidth="1"/>
    <col min="11030" max="11030" width="7.71428571428571" style="76" customWidth="1"/>
    <col min="11031" max="11031" width="9.14285714285714" style="76" hidden="1" customWidth="1"/>
    <col min="11032" max="11032" width="15.1428571428571" style="76" customWidth="1"/>
    <col min="11033" max="11033" width="14.7142857142857" style="76" customWidth="1"/>
    <col min="11034" max="11034" width="13.2857142857143" style="76" customWidth="1"/>
    <col min="11035" max="11035" width="9.14285714285714" style="76" hidden="1" customWidth="1"/>
    <col min="11036" max="11036" width="1.14285714285714" style="76" customWidth="1"/>
    <col min="11037" max="11264" width="9.14285714285714" style="76"/>
    <col min="11265" max="11265" width="0.571428571428571" style="76" customWidth="1"/>
    <col min="11266" max="11276" width="9.14285714285714" style="76" hidden="1" customWidth="1"/>
    <col min="11277" max="11277" width="68" style="76" customWidth="1"/>
    <col min="11278" max="11278" width="9.14285714285714" style="76" hidden="1" customWidth="1"/>
    <col min="11279" max="11279" width="7.57142857142857" style="76" customWidth="1"/>
    <col min="11280" max="11280" width="5.28571428571429" style="76" customWidth="1"/>
    <col min="11281" max="11281" width="9.14285714285714" style="76" hidden="1" customWidth="1"/>
    <col min="11282" max="11282" width="3.28571428571429" style="76" customWidth="1"/>
    <col min="11283" max="11283" width="2.57142857142857" style="76" customWidth="1"/>
    <col min="11284" max="11284" width="3.28571428571429" style="76" customWidth="1"/>
    <col min="11285" max="11285" width="6.85714285714286" style="76" customWidth="1"/>
    <col min="11286" max="11286" width="7.71428571428571" style="76" customWidth="1"/>
    <col min="11287" max="11287" width="9.14285714285714" style="76" hidden="1" customWidth="1"/>
    <col min="11288" max="11288" width="15.1428571428571" style="76" customWidth="1"/>
    <col min="11289" max="11289" width="14.7142857142857" style="76" customWidth="1"/>
    <col min="11290" max="11290" width="13.2857142857143" style="76" customWidth="1"/>
    <col min="11291" max="11291" width="9.14285714285714" style="76" hidden="1" customWidth="1"/>
    <col min="11292" max="11292" width="1.14285714285714" style="76" customWidth="1"/>
    <col min="11293" max="11520" width="9.14285714285714" style="76"/>
    <col min="11521" max="11521" width="0.571428571428571" style="76" customWidth="1"/>
    <col min="11522" max="11532" width="9.14285714285714" style="76" hidden="1" customWidth="1"/>
    <col min="11533" max="11533" width="68" style="76" customWidth="1"/>
    <col min="11534" max="11534" width="9.14285714285714" style="76" hidden="1" customWidth="1"/>
    <col min="11535" max="11535" width="7.57142857142857" style="76" customWidth="1"/>
    <col min="11536" max="11536" width="5.28571428571429" style="76" customWidth="1"/>
    <col min="11537" max="11537" width="9.14285714285714" style="76" hidden="1" customWidth="1"/>
    <col min="11538" max="11538" width="3.28571428571429" style="76" customWidth="1"/>
    <col min="11539" max="11539" width="2.57142857142857" style="76" customWidth="1"/>
    <col min="11540" max="11540" width="3.28571428571429" style="76" customWidth="1"/>
    <col min="11541" max="11541" width="6.85714285714286" style="76" customWidth="1"/>
    <col min="11542" max="11542" width="7.71428571428571" style="76" customWidth="1"/>
    <col min="11543" max="11543" width="9.14285714285714" style="76" hidden="1" customWidth="1"/>
    <col min="11544" max="11544" width="15.1428571428571" style="76" customWidth="1"/>
    <col min="11545" max="11545" width="14.7142857142857" style="76" customWidth="1"/>
    <col min="11546" max="11546" width="13.2857142857143" style="76" customWidth="1"/>
    <col min="11547" max="11547" width="9.14285714285714" style="76" hidden="1" customWidth="1"/>
    <col min="11548" max="11548" width="1.14285714285714" style="76" customWidth="1"/>
    <col min="11549" max="11776" width="9.14285714285714" style="76"/>
    <col min="11777" max="11777" width="0.571428571428571" style="76" customWidth="1"/>
    <col min="11778" max="11788" width="9.14285714285714" style="76" hidden="1" customWidth="1"/>
    <col min="11789" max="11789" width="68" style="76" customWidth="1"/>
    <col min="11790" max="11790" width="9.14285714285714" style="76" hidden="1" customWidth="1"/>
    <col min="11791" max="11791" width="7.57142857142857" style="76" customWidth="1"/>
    <col min="11792" max="11792" width="5.28571428571429" style="76" customWidth="1"/>
    <col min="11793" max="11793" width="9.14285714285714" style="76" hidden="1" customWidth="1"/>
    <col min="11794" max="11794" width="3.28571428571429" style="76" customWidth="1"/>
    <col min="11795" max="11795" width="2.57142857142857" style="76" customWidth="1"/>
    <col min="11796" max="11796" width="3.28571428571429" style="76" customWidth="1"/>
    <col min="11797" max="11797" width="6.85714285714286" style="76" customWidth="1"/>
    <col min="11798" max="11798" width="7.71428571428571" style="76" customWidth="1"/>
    <col min="11799" max="11799" width="9.14285714285714" style="76" hidden="1" customWidth="1"/>
    <col min="11800" max="11800" width="15.1428571428571" style="76" customWidth="1"/>
    <col min="11801" max="11801" width="14.7142857142857" style="76" customWidth="1"/>
    <col min="11802" max="11802" width="13.2857142857143" style="76" customWidth="1"/>
    <col min="11803" max="11803" width="9.14285714285714" style="76" hidden="1" customWidth="1"/>
    <col min="11804" max="11804" width="1.14285714285714" style="76" customWidth="1"/>
    <col min="11805" max="12032" width="9.14285714285714" style="76"/>
    <col min="12033" max="12033" width="0.571428571428571" style="76" customWidth="1"/>
    <col min="12034" max="12044" width="9.14285714285714" style="76" hidden="1" customWidth="1"/>
    <col min="12045" max="12045" width="68" style="76" customWidth="1"/>
    <col min="12046" max="12046" width="9.14285714285714" style="76" hidden="1" customWidth="1"/>
    <col min="12047" max="12047" width="7.57142857142857" style="76" customWidth="1"/>
    <col min="12048" max="12048" width="5.28571428571429" style="76" customWidth="1"/>
    <col min="12049" max="12049" width="9.14285714285714" style="76" hidden="1" customWidth="1"/>
    <col min="12050" max="12050" width="3.28571428571429" style="76" customWidth="1"/>
    <col min="12051" max="12051" width="2.57142857142857" style="76" customWidth="1"/>
    <col min="12052" max="12052" width="3.28571428571429" style="76" customWidth="1"/>
    <col min="12053" max="12053" width="6.85714285714286" style="76" customWidth="1"/>
    <col min="12054" max="12054" width="7.71428571428571" style="76" customWidth="1"/>
    <col min="12055" max="12055" width="9.14285714285714" style="76" hidden="1" customWidth="1"/>
    <col min="12056" max="12056" width="15.1428571428571" style="76" customWidth="1"/>
    <col min="12057" max="12057" width="14.7142857142857" style="76" customWidth="1"/>
    <col min="12058" max="12058" width="13.2857142857143" style="76" customWidth="1"/>
    <col min="12059" max="12059" width="9.14285714285714" style="76" hidden="1" customWidth="1"/>
    <col min="12060" max="12060" width="1.14285714285714" style="76" customWidth="1"/>
    <col min="12061" max="12288" width="9.14285714285714" style="76"/>
    <col min="12289" max="12289" width="0.571428571428571" style="76" customWidth="1"/>
    <col min="12290" max="12300" width="9.14285714285714" style="76" hidden="1" customWidth="1"/>
    <col min="12301" max="12301" width="68" style="76" customWidth="1"/>
    <col min="12302" max="12302" width="9.14285714285714" style="76" hidden="1" customWidth="1"/>
    <col min="12303" max="12303" width="7.57142857142857" style="76" customWidth="1"/>
    <col min="12304" max="12304" width="5.28571428571429" style="76" customWidth="1"/>
    <col min="12305" max="12305" width="9.14285714285714" style="76" hidden="1" customWidth="1"/>
    <col min="12306" max="12306" width="3.28571428571429" style="76" customWidth="1"/>
    <col min="12307" max="12307" width="2.57142857142857" style="76" customWidth="1"/>
    <col min="12308" max="12308" width="3.28571428571429" style="76" customWidth="1"/>
    <col min="12309" max="12309" width="6.85714285714286" style="76" customWidth="1"/>
    <col min="12310" max="12310" width="7.71428571428571" style="76" customWidth="1"/>
    <col min="12311" max="12311" width="9.14285714285714" style="76" hidden="1" customWidth="1"/>
    <col min="12312" max="12312" width="15.1428571428571" style="76" customWidth="1"/>
    <col min="12313" max="12313" width="14.7142857142857" style="76" customWidth="1"/>
    <col min="12314" max="12314" width="13.2857142857143" style="76" customWidth="1"/>
    <col min="12315" max="12315" width="9.14285714285714" style="76" hidden="1" customWidth="1"/>
    <col min="12316" max="12316" width="1.14285714285714" style="76" customWidth="1"/>
    <col min="12317" max="12544" width="9.14285714285714" style="76"/>
    <col min="12545" max="12545" width="0.571428571428571" style="76" customWidth="1"/>
    <col min="12546" max="12556" width="9.14285714285714" style="76" hidden="1" customWidth="1"/>
    <col min="12557" max="12557" width="68" style="76" customWidth="1"/>
    <col min="12558" max="12558" width="9.14285714285714" style="76" hidden="1" customWidth="1"/>
    <col min="12559" max="12559" width="7.57142857142857" style="76" customWidth="1"/>
    <col min="12560" max="12560" width="5.28571428571429" style="76" customWidth="1"/>
    <col min="12561" max="12561" width="9.14285714285714" style="76" hidden="1" customWidth="1"/>
    <col min="12562" max="12562" width="3.28571428571429" style="76" customWidth="1"/>
    <col min="12563" max="12563" width="2.57142857142857" style="76" customWidth="1"/>
    <col min="12564" max="12564" width="3.28571428571429" style="76" customWidth="1"/>
    <col min="12565" max="12565" width="6.85714285714286" style="76" customWidth="1"/>
    <col min="12566" max="12566" width="7.71428571428571" style="76" customWidth="1"/>
    <col min="12567" max="12567" width="9.14285714285714" style="76" hidden="1" customWidth="1"/>
    <col min="12568" max="12568" width="15.1428571428571" style="76" customWidth="1"/>
    <col min="12569" max="12569" width="14.7142857142857" style="76" customWidth="1"/>
    <col min="12570" max="12570" width="13.2857142857143" style="76" customWidth="1"/>
    <col min="12571" max="12571" width="9.14285714285714" style="76" hidden="1" customWidth="1"/>
    <col min="12572" max="12572" width="1.14285714285714" style="76" customWidth="1"/>
    <col min="12573" max="12800" width="9.14285714285714" style="76"/>
    <col min="12801" max="12801" width="0.571428571428571" style="76" customWidth="1"/>
    <col min="12802" max="12812" width="9.14285714285714" style="76" hidden="1" customWidth="1"/>
    <col min="12813" max="12813" width="68" style="76" customWidth="1"/>
    <col min="12814" max="12814" width="9.14285714285714" style="76" hidden="1" customWidth="1"/>
    <col min="12815" max="12815" width="7.57142857142857" style="76" customWidth="1"/>
    <col min="12816" max="12816" width="5.28571428571429" style="76" customWidth="1"/>
    <col min="12817" max="12817" width="9.14285714285714" style="76" hidden="1" customWidth="1"/>
    <col min="12818" max="12818" width="3.28571428571429" style="76" customWidth="1"/>
    <col min="12819" max="12819" width="2.57142857142857" style="76" customWidth="1"/>
    <col min="12820" max="12820" width="3.28571428571429" style="76" customWidth="1"/>
    <col min="12821" max="12821" width="6.85714285714286" style="76" customWidth="1"/>
    <col min="12822" max="12822" width="7.71428571428571" style="76" customWidth="1"/>
    <col min="12823" max="12823" width="9.14285714285714" style="76" hidden="1" customWidth="1"/>
    <col min="12824" max="12824" width="15.1428571428571" style="76" customWidth="1"/>
    <col min="12825" max="12825" width="14.7142857142857" style="76" customWidth="1"/>
    <col min="12826" max="12826" width="13.2857142857143" style="76" customWidth="1"/>
    <col min="12827" max="12827" width="9.14285714285714" style="76" hidden="1" customWidth="1"/>
    <col min="12828" max="12828" width="1.14285714285714" style="76" customWidth="1"/>
    <col min="12829" max="13056" width="9.14285714285714" style="76"/>
    <col min="13057" max="13057" width="0.571428571428571" style="76" customWidth="1"/>
    <col min="13058" max="13068" width="9.14285714285714" style="76" hidden="1" customWidth="1"/>
    <col min="13069" max="13069" width="68" style="76" customWidth="1"/>
    <col min="13070" max="13070" width="9.14285714285714" style="76" hidden="1" customWidth="1"/>
    <col min="13071" max="13071" width="7.57142857142857" style="76" customWidth="1"/>
    <col min="13072" max="13072" width="5.28571428571429" style="76" customWidth="1"/>
    <col min="13073" max="13073" width="9.14285714285714" style="76" hidden="1" customWidth="1"/>
    <col min="13074" max="13074" width="3.28571428571429" style="76" customWidth="1"/>
    <col min="13075" max="13075" width="2.57142857142857" style="76" customWidth="1"/>
    <col min="13076" max="13076" width="3.28571428571429" style="76" customWidth="1"/>
    <col min="13077" max="13077" width="6.85714285714286" style="76" customWidth="1"/>
    <col min="13078" max="13078" width="7.71428571428571" style="76" customWidth="1"/>
    <col min="13079" max="13079" width="9.14285714285714" style="76" hidden="1" customWidth="1"/>
    <col min="13080" max="13080" width="15.1428571428571" style="76" customWidth="1"/>
    <col min="13081" max="13081" width="14.7142857142857" style="76" customWidth="1"/>
    <col min="13082" max="13082" width="13.2857142857143" style="76" customWidth="1"/>
    <col min="13083" max="13083" width="9.14285714285714" style="76" hidden="1" customWidth="1"/>
    <col min="13084" max="13084" width="1.14285714285714" style="76" customWidth="1"/>
    <col min="13085" max="13312" width="9.14285714285714" style="76"/>
    <col min="13313" max="13313" width="0.571428571428571" style="76" customWidth="1"/>
    <col min="13314" max="13324" width="9.14285714285714" style="76" hidden="1" customWidth="1"/>
    <col min="13325" max="13325" width="68" style="76" customWidth="1"/>
    <col min="13326" max="13326" width="9.14285714285714" style="76" hidden="1" customWidth="1"/>
    <col min="13327" max="13327" width="7.57142857142857" style="76" customWidth="1"/>
    <col min="13328" max="13328" width="5.28571428571429" style="76" customWidth="1"/>
    <col min="13329" max="13329" width="9.14285714285714" style="76" hidden="1" customWidth="1"/>
    <col min="13330" max="13330" width="3.28571428571429" style="76" customWidth="1"/>
    <col min="13331" max="13331" width="2.57142857142857" style="76" customWidth="1"/>
    <col min="13332" max="13332" width="3.28571428571429" style="76" customWidth="1"/>
    <col min="13333" max="13333" width="6.85714285714286" style="76" customWidth="1"/>
    <col min="13334" max="13334" width="7.71428571428571" style="76" customWidth="1"/>
    <col min="13335" max="13335" width="9.14285714285714" style="76" hidden="1" customWidth="1"/>
    <col min="13336" max="13336" width="15.1428571428571" style="76" customWidth="1"/>
    <col min="13337" max="13337" width="14.7142857142857" style="76" customWidth="1"/>
    <col min="13338" max="13338" width="13.2857142857143" style="76" customWidth="1"/>
    <col min="13339" max="13339" width="9.14285714285714" style="76" hidden="1" customWidth="1"/>
    <col min="13340" max="13340" width="1.14285714285714" style="76" customWidth="1"/>
    <col min="13341" max="13568" width="9.14285714285714" style="76"/>
    <col min="13569" max="13569" width="0.571428571428571" style="76" customWidth="1"/>
    <col min="13570" max="13580" width="9.14285714285714" style="76" hidden="1" customWidth="1"/>
    <col min="13581" max="13581" width="68" style="76" customWidth="1"/>
    <col min="13582" max="13582" width="9.14285714285714" style="76" hidden="1" customWidth="1"/>
    <col min="13583" max="13583" width="7.57142857142857" style="76" customWidth="1"/>
    <col min="13584" max="13584" width="5.28571428571429" style="76" customWidth="1"/>
    <col min="13585" max="13585" width="9.14285714285714" style="76" hidden="1" customWidth="1"/>
    <col min="13586" max="13586" width="3.28571428571429" style="76" customWidth="1"/>
    <col min="13587" max="13587" width="2.57142857142857" style="76" customWidth="1"/>
    <col min="13588" max="13588" width="3.28571428571429" style="76" customWidth="1"/>
    <col min="13589" max="13589" width="6.85714285714286" style="76" customWidth="1"/>
    <col min="13590" max="13590" width="7.71428571428571" style="76" customWidth="1"/>
    <col min="13591" max="13591" width="9.14285714285714" style="76" hidden="1" customWidth="1"/>
    <col min="13592" max="13592" width="15.1428571428571" style="76" customWidth="1"/>
    <col min="13593" max="13593" width="14.7142857142857" style="76" customWidth="1"/>
    <col min="13594" max="13594" width="13.2857142857143" style="76" customWidth="1"/>
    <col min="13595" max="13595" width="9.14285714285714" style="76" hidden="1" customWidth="1"/>
    <col min="13596" max="13596" width="1.14285714285714" style="76" customWidth="1"/>
    <col min="13597" max="13824" width="9.14285714285714" style="76"/>
    <col min="13825" max="13825" width="0.571428571428571" style="76" customWidth="1"/>
    <col min="13826" max="13836" width="9.14285714285714" style="76" hidden="1" customWidth="1"/>
    <col min="13837" max="13837" width="68" style="76" customWidth="1"/>
    <col min="13838" max="13838" width="9.14285714285714" style="76" hidden="1" customWidth="1"/>
    <col min="13839" max="13839" width="7.57142857142857" style="76" customWidth="1"/>
    <col min="13840" max="13840" width="5.28571428571429" style="76" customWidth="1"/>
    <col min="13841" max="13841" width="9.14285714285714" style="76" hidden="1" customWidth="1"/>
    <col min="13842" max="13842" width="3.28571428571429" style="76" customWidth="1"/>
    <col min="13843" max="13843" width="2.57142857142857" style="76" customWidth="1"/>
    <col min="13844" max="13844" width="3.28571428571429" style="76" customWidth="1"/>
    <col min="13845" max="13845" width="6.85714285714286" style="76" customWidth="1"/>
    <col min="13846" max="13846" width="7.71428571428571" style="76" customWidth="1"/>
    <col min="13847" max="13847" width="9.14285714285714" style="76" hidden="1" customWidth="1"/>
    <col min="13848" max="13848" width="15.1428571428571" style="76" customWidth="1"/>
    <col min="13849" max="13849" width="14.7142857142857" style="76" customWidth="1"/>
    <col min="13850" max="13850" width="13.2857142857143" style="76" customWidth="1"/>
    <col min="13851" max="13851" width="9.14285714285714" style="76" hidden="1" customWidth="1"/>
    <col min="13852" max="13852" width="1.14285714285714" style="76" customWidth="1"/>
    <col min="13853" max="14080" width="9.14285714285714" style="76"/>
    <col min="14081" max="14081" width="0.571428571428571" style="76" customWidth="1"/>
    <col min="14082" max="14092" width="9.14285714285714" style="76" hidden="1" customWidth="1"/>
    <col min="14093" max="14093" width="68" style="76" customWidth="1"/>
    <col min="14094" max="14094" width="9.14285714285714" style="76" hidden="1" customWidth="1"/>
    <col min="14095" max="14095" width="7.57142857142857" style="76" customWidth="1"/>
    <col min="14096" max="14096" width="5.28571428571429" style="76" customWidth="1"/>
    <col min="14097" max="14097" width="9.14285714285714" style="76" hidden="1" customWidth="1"/>
    <col min="14098" max="14098" width="3.28571428571429" style="76" customWidth="1"/>
    <col min="14099" max="14099" width="2.57142857142857" style="76" customWidth="1"/>
    <col min="14100" max="14100" width="3.28571428571429" style="76" customWidth="1"/>
    <col min="14101" max="14101" width="6.85714285714286" style="76" customWidth="1"/>
    <col min="14102" max="14102" width="7.71428571428571" style="76" customWidth="1"/>
    <col min="14103" max="14103" width="9.14285714285714" style="76" hidden="1" customWidth="1"/>
    <col min="14104" max="14104" width="15.1428571428571" style="76" customWidth="1"/>
    <col min="14105" max="14105" width="14.7142857142857" style="76" customWidth="1"/>
    <col min="14106" max="14106" width="13.2857142857143" style="76" customWidth="1"/>
    <col min="14107" max="14107" width="9.14285714285714" style="76" hidden="1" customWidth="1"/>
    <col min="14108" max="14108" width="1.14285714285714" style="76" customWidth="1"/>
    <col min="14109" max="14336" width="9.14285714285714" style="76"/>
    <col min="14337" max="14337" width="0.571428571428571" style="76" customWidth="1"/>
    <col min="14338" max="14348" width="9.14285714285714" style="76" hidden="1" customWidth="1"/>
    <col min="14349" max="14349" width="68" style="76" customWidth="1"/>
    <col min="14350" max="14350" width="9.14285714285714" style="76" hidden="1" customWidth="1"/>
    <col min="14351" max="14351" width="7.57142857142857" style="76" customWidth="1"/>
    <col min="14352" max="14352" width="5.28571428571429" style="76" customWidth="1"/>
    <col min="14353" max="14353" width="9.14285714285714" style="76" hidden="1" customWidth="1"/>
    <col min="14354" max="14354" width="3.28571428571429" style="76" customWidth="1"/>
    <col min="14355" max="14355" width="2.57142857142857" style="76" customWidth="1"/>
    <col min="14356" max="14356" width="3.28571428571429" style="76" customWidth="1"/>
    <col min="14357" max="14357" width="6.85714285714286" style="76" customWidth="1"/>
    <col min="14358" max="14358" width="7.71428571428571" style="76" customWidth="1"/>
    <col min="14359" max="14359" width="9.14285714285714" style="76" hidden="1" customWidth="1"/>
    <col min="14360" max="14360" width="15.1428571428571" style="76" customWidth="1"/>
    <col min="14361" max="14361" width="14.7142857142857" style="76" customWidth="1"/>
    <col min="14362" max="14362" width="13.2857142857143" style="76" customWidth="1"/>
    <col min="14363" max="14363" width="9.14285714285714" style="76" hidden="1" customWidth="1"/>
    <col min="14364" max="14364" width="1.14285714285714" style="76" customWidth="1"/>
    <col min="14365" max="14592" width="9.14285714285714" style="76"/>
    <col min="14593" max="14593" width="0.571428571428571" style="76" customWidth="1"/>
    <col min="14594" max="14604" width="9.14285714285714" style="76" hidden="1" customWidth="1"/>
    <col min="14605" max="14605" width="68" style="76" customWidth="1"/>
    <col min="14606" max="14606" width="9.14285714285714" style="76" hidden="1" customWidth="1"/>
    <col min="14607" max="14607" width="7.57142857142857" style="76" customWidth="1"/>
    <col min="14608" max="14608" width="5.28571428571429" style="76" customWidth="1"/>
    <col min="14609" max="14609" width="9.14285714285714" style="76" hidden="1" customWidth="1"/>
    <col min="14610" max="14610" width="3.28571428571429" style="76" customWidth="1"/>
    <col min="14611" max="14611" width="2.57142857142857" style="76" customWidth="1"/>
    <col min="14612" max="14612" width="3.28571428571429" style="76" customWidth="1"/>
    <col min="14613" max="14613" width="6.85714285714286" style="76" customWidth="1"/>
    <col min="14614" max="14614" width="7.71428571428571" style="76" customWidth="1"/>
    <col min="14615" max="14615" width="9.14285714285714" style="76" hidden="1" customWidth="1"/>
    <col min="14616" max="14616" width="15.1428571428571" style="76" customWidth="1"/>
    <col min="14617" max="14617" width="14.7142857142857" style="76" customWidth="1"/>
    <col min="14618" max="14618" width="13.2857142857143" style="76" customWidth="1"/>
    <col min="14619" max="14619" width="9.14285714285714" style="76" hidden="1" customWidth="1"/>
    <col min="14620" max="14620" width="1.14285714285714" style="76" customWidth="1"/>
    <col min="14621" max="14848" width="9.14285714285714" style="76"/>
    <col min="14849" max="14849" width="0.571428571428571" style="76" customWidth="1"/>
    <col min="14850" max="14860" width="9.14285714285714" style="76" hidden="1" customWidth="1"/>
    <col min="14861" max="14861" width="68" style="76" customWidth="1"/>
    <col min="14862" max="14862" width="9.14285714285714" style="76" hidden="1" customWidth="1"/>
    <col min="14863" max="14863" width="7.57142857142857" style="76" customWidth="1"/>
    <col min="14864" max="14864" width="5.28571428571429" style="76" customWidth="1"/>
    <col min="14865" max="14865" width="9.14285714285714" style="76" hidden="1" customWidth="1"/>
    <col min="14866" max="14866" width="3.28571428571429" style="76" customWidth="1"/>
    <col min="14867" max="14867" width="2.57142857142857" style="76" customWidth="1"/>
    <col min="14868" max="14868" width="3.28571428571429" style="76" customWidth="1"/>
    <col min="14869" max="14869" width="6.85714285714286" style="76" customWidth="1"/>
    <col min="14870" max="14870" width="7.71428571428571" style="76" customWidth="1"/>
    <col min="14871" max="14871" width="9.14285714285714" style="76" hidden="1" customWidth="1"/>
    <col min="14872" max="14872" width="15.1428571428571" style="76" customWidth="1"/>
    <col min="14873" max="14873" width="14.7142857142857" style="76" customWidth="1"/>
    <col min="14874" max="14874" width="13.2857142857143" style="76" customWidth="1"/>
    <col min="14875" max="14875" width="9.14285714285714" style="76" hidden="1" customWidth="1"/>
    <col min="14876" max="14876" width="1.14285714285714" style="76" customWidth="1"/>
    <col min="14877" max="15104" width="9.14285714285714" style="76"/>
    <col min="15105" max="15105" width="0.571428571428571" style="76" customWidth="1"/>
    <col min="15106" max="15116" width="9.14285714285714" style="76" hidden="1" customWidth="1"/>
    <col min="15117" max="15117" width="68" style="76" customWidth="1"/>
    <col min="15118" max="15118" width="9.14285714285714" style="76" hidden="1" customWidth="1"/>
    <col min="15119" max="15119" width="7.57142857142857" style="76" customWidth="1"/>
    <col min="15120" max="15120" width="5.28571428571429" style="76" customWidth="1"/>
    <col min="15121" max="15121" width="9.14285714285714" style="76" hidden="1" customWidth="1"/>
    <col min="15122" max="15122" width="3.28571428571429" style="76" customWidth="1"/>
    <col min="15123" max="15123" width="2.57142857142857" style="76" customWidth="1"/>
    <col min="15124" max="15124" width="3.28571428571429" style="76" customWidth="1"/>
    <col min="15125" max="15125" width="6.85714285714286" style="76" customWidth="1"/>
    <col min="15126" max="15126" width="7.71428571428571" style="76" customWidth="1"/>
    <col min="15127" max="15127" width="9.14285714285714" style="76" hidden="1" customWidth="1"/>
    <col min="15128" max="15128" width="15.1428571428571" style="76" customWidth="1"/>
    <col min="15129" max="15129" width="14.7142857142857" style="76" customWidth="1"/>
    <col min="15130" max="15130" width="13.2857142857143" style="76" customWidth="1"/>
    <col min="15131" max="15131" width="9.14285714285714" style="76" hidden="1" customWidth="1"/>
    <col min="15132" max="15132" width="1.14285714285714" style="76" customWidth="1"/>
    <col min="15133" max="15360" width="9.14285714285714" style="76"/>
    <col min="15361" max="15361" width="0.571428571428571" style="76" customWidth="1"/>
    <col min="15362" max="15372" width="9.14285714285714" style="76" hidden="1" customWidth="1"/>
    <col min="15373" max="15373" width="68" style="76" customWidth="1"/>
    <col min="15374" max="15374" width="9.14285714285714" style="76" hidden="1" customWidth="1"/>
    <col min="15375" max="15375" width="7.57142857142857" style="76" customWidth="1"/>
    <col min="15376" max="15376" width="5.28571428571429" style="76" customWidth="1"/>
    <col min="15377" max="15377" width="9.14285714285714" style="76" hidden="1" customWidth="1"/>
    <col min="15378" max="15378" width="3.28571428571429" style="76" customWidth="1"/>
    <col min="15379" max="15379" width="2.57142857142857" style="76" customWidth="1"/>
    <col min="15380" max="15380" width="3.28571428571429" style="76" customWidth="1"/>
    <col min="15381" max="15381" width="6.85714285714286" style="76" customWidth="1"/>
    <col min="15382" max="15382" width="7.71428571428571" style="76" customWidth="1"/>
    <col min="15383" max="15383" width="9.14285714285714" style="76" hidden="1" customWidth="1"/>
    <col min="15384" max="15384" width="15.1428571428571" style="76" customWidth="1"/>
    <col min="15385" max="15385" width="14.7142857142857" style="76" customWidth="1"/>
    <col min="15386" max="15386" width="13.2857142857143" style="76" customWidth="1"/>
    <col min="15387" max="15387" width="9.14285714285714" style="76" hidden="1" customWidth="1"/>
    <col min="15388" max="15388" width="1.14285714285714" style="76" customWidth="1"/>
    <col min="15389" max="15616" width="9.14285714285714" style="76"/>
    <col min="15617" max="15617" width="0.571428571428571" style="76" customWidth="1"/>
    <col min="15618" max="15628" width="9.14285714285714" style="76" hidden="1" customWidth="1"/>
    <col min="15629" max="15629" width="68" style="76" customWidth="1"/>
    <col min="15630" max="15630" width="9.14285714285714" style="76" hidden="1" customWidth="1"/>
    <col min="15631" max="15631" width="7.57142857142857" style="76" customWidth="1"/>
    <col min="15632" max="15632" width="5.28571428571429" style="76" customWidth="1"/>
    <col min="15633" max="15633" width="9.14285714285714" style="76" hidden="1" customWidth="1"/>
    <col min="15634" max="15634" width="3.28571428571429" style="76" customWidth="1"/>
    <col min="15635" max="15635" width="2.57142857142857" style="76" customWidth="1"/>
    <col min="15636" max="15636" width="3.28571428571429" style="76" customWidth="1"/>
    <col min="15637" max="15637" width="6.85714285714286" style="76" customWidth="1"/>
    <col min="15638" max="15638" width="7.71428571428571" style="76" customWidth="1"/>
    <col min="15639" max="15639" width="9.14285714285714" style="76" hidden="1" customWidth="1"/>
    <col min="15640" max="15640" width="15.1428571428571" style="76" customWidth="1"/>
    <col min="15641" max="15641" width="14.7142857142857" style="76" customWidth="1"/>
    <col min="15642" max="15642" width="13.2857142857143" style="76" customWidth="1"/>
    <col min="15643" max="15643" width="9.14285714285714" style="76" hidden="1" customWidth="1"/>
    <col min="15644" max="15644" width="1.14285714285714" style="76" customWidth="1"/>
    <col min="15645" max="15872" width="9.14285714285714" style="76"/>
    <col min="15873" max="15873" width="0.571428571428571" style="76" customWidth="1"/>
    <col min="15874" max="15884" width="9.14285714285714" style="76" hidden="1" customWidth="1"/>
    <col min="15885" max="15885" width="68" style="76" customWidth="1"/>
    <col min="15886" max="15886" width="9.14285714285714" style="76" hidden="1" customWidth="1"/>
    <col min="15887" max="15887" width="7.57142857142857" style="76" customWidth="1"/>
    <col min="15888" max="15888" width="5.28571428571429" style="76" customWidth="1"/>
    <col min="15889" max="15889" width="9.14285714285714" style="76" hidden="1" customWidth="1"/>
    <col min="15890" max="15890" width="3.28571428571429" style="76" customWidth="1"/>
    <col min="15891" max="15891" width="2.57142857142857" style="76" customWidth="1"/>
    <col min="15892" max="15892" width="3.28571428571429" style="76" customWidth="1"/>
    <col min="15893" max="15893" width="6.85714285714286" style="76" customWidth="1"/>
    <col min="15894" max="15894" width="7.71428571428571" style="76" customWidth="1"/>
    <col min="15895" max="15895" width="9.14285714285714" style="76" hidden="1" customWidth="1"/>
    <col min="15896" max="15896" width="15.1428571428571" style="76" customWidth="1"/>
    <col min="15897" max="15897" width="14.7142857142857" style="76" customWidth="1"/>
    <col min="15898" max="15898" width="13.2857142857143" style="76" customWidth="1"/>
    <col min="15899" max="15899" width="9.14285714285714" style="76" hidden="1" customWidth="1"/>
    <col min="15900" max="15900" width="1.14285714285714" style="76" customWidth="1"/>
    <col min="15901" max="16128" width="9.14285714285714" style="76"/>
    <col min="16129" max="16129" width="0.571428571428571" style="76" customWidth="1"/>
    <col min="16130" max="16140" width="9.14285714285714" style="76" hidden="1" customWidth="1"/>
    <col min="16141" max="16141" width="68" style="76" customWidth="1"/>
    <col min="16142" max="16142" width="9.14285714285714" style="76" hidden="1" customWidth="1"/>
    <col min="16143" max="16143" width="7.57142857142857" style="76" customWidth="1"/>
    <col min="16144" max="16144" width="5.28571428571429" style="76" customWidth="1"/>
    <col min="16145" max="16145" width="9.14285714285714" style="76" hidden="1" customWidth="1"/>
    <col min="16146" max="16146" width="3.28571428571429" style="76" customWidth="1"/>
    <col min="16147" max="16147" width="2.57142857142857" style="76" customWidth="1"/>
    <col min="16148" max="16148" width="3.28571428571429" style="76" customWidth="1"/>
    <col min="16149" max="16149" width="6.85714285714286" style="76" customWidth="1"/>
    <col min="16150" max="16150" width="7.71428571428571" style="76" customWidth="1"/>
    <col min="16151" max="16151" width="9.14285714285714" style="76" hidden="1" customWidth="1"/>
    <col min="16152" max="16152" width="15.1428571428571" style="76" customWidth="1"/>
    <col min="16153" max="16153" width="14.7142857142857" style="76" customWidth="1"/>
    <col min="16154" max="16154" width="13.2857142857143" style="76" customWidth="1"/>
    <col min="16155" max="16155" width="9.14285714285714" style="76" hidden="1" customWidth="1"/>
    <col min="16156" max="16156" width="1.14285714285714" style="76" customWidth="1"/>
    <col min="16157" max="16384" width="9.14285714285714" style="76"/>
  </cols>
  <sheetData>
    <row r="1" customHeight="1" spans="1:28">
      <c r="A1" s="77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158"/>
      <c r="Z1" s="124"/>
      <c r="AA1" s="124"/>
      <c r="AB1" s="124"/>
    </row>
    <row r="2" customHeight="1" spans="1:28">
      <c r="A2" s="77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140" t="s">
        <v>509</v>
      </c>
      <c r="W2" s="78"/>
      <c r="X2" s="124"/>
      <c r="Y2" s="158"/>
      <c r="Z2" s="124"/>
      <c r="AA2" s="124"/>
      <c r="AB2" s="124"/>
    </row>
    <row r="3" customHeight="1" spans="1:28">
      <c r="A3" s="77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140" t="s">
        <v>1</v>
      </c>
      <c r="W3" s="78"/>
      <c r="X3" s="124"/>
      <c r="Y3" s="158"/>
      <c r="Z3" s="124"/>
      <c r="AA3" s="124"/>
      <c r="AB3" s="124"/>
    </row>
    <row r="4" customHeight="1" spans="1:28">
      <c r="A4" s="77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140" t="s">
        <v>298</v>
      </c>
      <c r="W4" s="78"/>
      <c r="X4" s="124"/>
      <c r="Y4" s="158"/>
      <c r="Z4" s="124"/>
      <c r="AA4" s="124"/>
      <c r="AB4" s="124"/>
    </row>
    <row r="5" customHeight="1" spans="1:28">
      <c r="A5" s="77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125"/>
      <c r="O5" s="125"/>
      <c r="P5" s="124"/>
      <c r="Q5" s="82"/>
      <c r="R5" s="141"/>
      <c r="S5" s="82"/>
      <c r="T5" s="82"/>
      <c r="U5" s="82"/>
      <c r="V5" s="140" t="s">
        <v>510</v>
      </c>
      <c r="W5" s="142"/>
      <c r="X5" s="124"/>
      <c r="Y5" s="82"/>
      <c r="Z5" s="83"/>
      <c r="AA5" s="124"/>
      <c r="AB5" s="124"/>
    </row>
    <row r="6" customHeight="1" spans="1:28">
      <c r="A6" s="77"/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140" t="s">
        <v>511</v>
      </c>
      <c r="W6" s="78"/>
      <c r="X6" s="124"/>
      <c r="Y6" s="158"/>
      <c r="Z6" s="124"/>
      <c r="AA6" s="124"/>
      <c r="AB6" s="124"/>
    </row>
    <row r="7" customHeight="1" spans="1:28">
      <c r="A7" s="77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158"/>
      <c r="Z7" s="124"/>
      <c r="AA7" s="124"/>
      <c r="AB7" s="124"/>
    </row>
    <row r="8" ht="7.15" customHeight="1" spans="1:28">
      <c r="A8" s="79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124"/>
      <c r="AB8" s="124"/>
    </row>
    <row r="9" ht="13.9" customHeight="1" spans="1:28">
      <c r="A9" s="81" t="s">
        <v>512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124"/>
      <c r="AB9" s="124"/>
    </row>
    <row r="10" ht="16.15" customHeight="1" spans="1:28">
      <c r="A10" s="81" t="s">
        <v>513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124"/>
      <c r="AB10" s="124"/>
    </row>
    <row r="11" customHeight="1" spans="1:28">
      <c r="A11" s="84" t="s">
        <v>514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124"/>
      <c r="AB11" s="124"/>
    </row>
    <row r="12" customHeight="1" spans="1:28">
      <c r="A12" s="84" t="s">
        <v>515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126"/>
      <c r="M12" s="328"/>
      <c r="N12" s="328"/>
      <c r="O12" s="328"/>
      <c r="P12" s="328"/>
      <c r="Q12" s="328"/>
      <c r="R12" s="328"/>
      <c r="S12" s="328"/>
      <c r="T12" s="328"/>
      <c r="U12" s="328"/>
      <c r="V12" s="328"/>
      <c r="W12" s="328"/>
      <c r="X12" s="328"/>
      <c r="Y12" s="404"/>
      <c r="Z12" s="83"/>
      <c r="AA12" s="124"/>
      <c r="AB12" s="124"/>
    </row>
    <row r="13" customHeight="1" spans="1:28">
      <c r="A13" s="79"/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126"/>
      <c r="M13" s="126"/>
      <c r="N13" s="126"/>
      <c r="O13" s="126"/>
      <c r="P13" s="126"/>
      <c r="Q13" s="126"/>
      <c r="R13" s="126"/>
      <c r="S13" s="126"/>
      <c r="T13" s="126"/>
      <c r="U13" s="126"/>
      <c r="V13" s="126"/>
      <c r="W13" s="126"/>
      <c r="X13" s="126"/>
      <c r="Y13" s="159"/>
      <c r="Z13" s="405" t="s">
        <v>303</v>
      </c>
      <c r="AA13" s="124"/>
      <c r="AB13" s="124"/>
    </row>
    <row r="14" ht="45.75" customHeight="1" spans="1:28">
      <c r="A14" s="87"/>
      <c r="B14" s="304"/>
      <c r="C14" s="305"/>
      <c r="D14" s="306"/>
      <c r="E14" s="306"/>
      <c r="F14" s="306"/>
      <c r="G14" s="306"/>
      <c r="H14" s="306"/>
      <c r="I14" s="306"/>
      <c r="J14" s="306"/>
      <c r="K14" s="306"/>
      <c r="L14" s="329"/>
      <c r="M14" s="128" t="s">
        <v>255</v>
      </c>
      <c r="N14" s="129" t="s">
        <v>304</v>
      </c>
      <c r="O14" s="143" t="s">
        <v>256</v>
      </c>
      <c r="P14" s="143" t="s">
        <v>257</v>
      </c>
      <c r="Q14" s="130" t="s">
        <v>305</v>
      </c>
      <c r="R14" s="128" t="s">
        <v>306</v>
      </c>
      <c r="S14" s="128"/>
      <c r="T14" s="128"/>
      <c r="U14" s="128"/>
      <c r="V14" s="129" t="s">
        <v>307</v>
      </c>
      <c r="W14" s="143" t="s">
        <v>308</v>
      </c>
      <c r="X14" s="143" t="s">
        <v>11</v>
      </c>
      <c r="Y14" s="128" t="s">
        <v>12</v>
      </c>
      <c r="Z14" s="161" t="s">
        <v>13</v>
      </c>
      <c r="AA14" s="162"/>
      <c r="AB14" s="124"/>
    </row>
    <row r="15" ht="12" customHeight="1" spans="1:28">
      <c r="A15" s="89"/>
      <c r="B15" s="307"/>
      <c r="C15" s="308"/>
      <c r="D15" s="309"/>
      <c r="E15" s="310"/>
      <c r="F15" s="307"/>
      <c r="G15" s="307"/>
      <c r="H15" s="307"/>
      <c r="I15" s="307"/>
      <c r="J15" s="307"/>
      <c r="K15" s="307"/>
      <c r="L15" s="308"/>
      <c r="M15" s="309">
        <v>1</v>
      </c>
      <c r="N15" s="309">
        <v>2</v>
      </c>
      <c r="O15" s="309">
        <v>2</v>
      </c>
      <c r="P15" s="309">
        <v>3</v>
      </c>
      <c r="Q15" s="355">
        <v>5</v>
      </c>
      <c r="R15" s="309">
        <v>4</v>
      </c>
      <c r="S15" s="309"/>
      <c r="T15" s="309"/>
      <c r="U15" s="309"/>
      <c r="V15" s="356">
        <v>5</v>
      </c>
      <c r="W15" s="309">
        <v>7</v>
      </c>
      <c r="X15" s="309">
        <v>6</v>
      </c>
      <c r="Y15" s="309">
        <v>7</v>
      </c>
      <c r="Z15" s="309">
        <v>8</v>
      </c>
      <c r="AA15" s="163"/>
      <c r="AB15" s="124"/>
    </row>
    <row r="16" ht="15" customHeight="1" spans="1:28">
      <c r="A16" s="91"/>
      <c r="B16" s="311"/>
      <c r="C16" s="312"/>
      <c r="D16" s="313" t="s">
        <v>259</v>
      </c>
      <c r="E16" s="314"/>
      <c r="F16" s="314"/>
      <c r="G16" s="314"/>
      <c r="H16" s="314"/>
      <c r="I16" s="314"/>
      <c r="J16" s="314"/>
      <c r="K16" s="314"/>
      <c r="L16" s="314"/>
      <c r="M16" s="314"/>
      <c r="N16" s="330"/>
      <c r="O16" s="331">
        <v>1</v>
      </c>
      <c r="P16" s="332" t="s">
        <v>310</v>
      </c>
      <c r="Q16" s="135" t="s">
        <v>310</v>
      </c>
      <c r="R16" s="357" t="s">
        <v>310</v>
      </c>
      <c r="S16" s="358" t="s">
        <v>310</v>
      </c>
      <c r="T16" s="357" t="s">
        <v>310</v>
      </c>
      <c r="U16" s="359" t="s">
        <v>310</v>
      </c>
      <c r="V16" s="360" t="s">
        <v>310</v>
      </c>
      <c r="W16" s="361"/>
      <c r="X16" s="362">
        <f>X17+X22+X46+X41+X49</f>
        <v>3315.7</v>
      </c>
      <c r="Y16" s="362">
        <f>Y17+Y22+Y46+Y41+Y49</f>
        <v>4107.36</v>
      </c>
      <c r="Z16" s="362">
        <f>Z17+Z22+Z46+Z41+Z49</f>
        <v>3438.75</v>
      </c>
      <c r="AA16" s="362">
        <f>AA17+AA22+AA46+AA41+AA49</f>
        <v>0</v>
      </c>
      <c r="AB16" s="362"/>
    </row>
    <row r="17" ht="34.9" customHeight="1" spans="1:28">
      <c r="A17" s="91"/>
      <c r="B17" s="311"/>
      <c r="C17" s="312"/>
      <c r="D17" s="315"/>
      <c r="E17" s="316" t="s">
        <v>261</v>
      </c>
      <c r="F17" s="317"/>
      <c r="G17" s="317"/>
      <c r="H17" s="317"/>
      <c r="I17" s="317"/>
      <c r="J17" s="317"/>
      <c r="K17" s="317"/>
      <c r="L17" s="317"/>
      <c r="M17" s="317"/>
      <c r="N17" s="333"/>
      <c r="O17" s="334">
        <v>1</v>
      </c>
      <c r="P17" s="335">
        <v>2</v>
      </c>
      <c r="Q17" s="363" t="s">
        <v>310</v>
      </c>
      <c r="R17" s="364" t="s">
        <v>310</v>
      </c>
      <c r="S17" s="365" t="s">
        <v>310</v>
      </c>
      <c r="T17" s="364" t="s">
        <v>310</v>
      </c>
      <c r="U17" s="366" t="s">
        <v>310</v>
      </c>
      <c r="V17" s="367" t="s">
        <v>310</v>
      </c>
      <c r="W17" s="368"/>
      <c r="X17" s="369">
        <f t="shared" ref="X17:Z20" si="0">X18</f>
        <v>846.197</v>
      </c>
      <c r="Y17" s="369">
        <f t="shared" si="0"/>
        <v>904.66</v>
      </c>
      <c r="Z17" s="406">
        <f t="shared" si="0"/>
        <v>904.66</v>
      </c>
      <c r="AA17" s="165"/>
      <c r="AB17" s="124"/>
    </row>
    <row r="18" ht="51.75" customHeight="1" spans="1:28">
      <c r="A18" s="91"/>
      <c r="B18" s="311"/>
      <c r="C18" s="312"/>
      <c r="D18" s="315"/>
      <c r="E18" s="318"/>
      <c r="F18" s="180" t="s">
        <v>516</v>
      </c>
      <c r="G18" s="180"/>
      <c r="H18" s="180"/>
      <c r="I18" s="170"/>
      <c r="J18" s="170"/>
      <c r="K18" s="170"/>
      <c r="L18" s="170"/>
      <c r="M18" s="170"/>
      <c r="N18" s="139"/>
      <c r="O18" s="336">
        <v>1</v>
      </c>
      <c r="P18" s="337">
        <v>2</v>
      </c>
      <c r="Q18" s="135" t="s">
        <v>312</v>
      </c>
      <c r="R18" s="370">
        <v>86</v>
      </c>
      <c r="S18" s="371" t="s">
        <v>313</v>
      </c>
      <c r="T18" s="370" t="s">
        <v>260</v>
      </c>
      <c r="U18" s="372" t="s">
        <v>314</v>
      </c>
      <c r="V18" s="373" t="s">
        <v>310</v>
      </c>
      <c r="W18" s="361"/>
      <c r="X18" s="374">
        <f>X19</f>
        <v>846.197</v>
      </c>
      <c r="Y18" s="374">
        <f>Y20</f>
        <v>904.66</v>
      </c>
      <c r="Z18" s="407">
        <f>Z20</f>
        <v>904.66</v>
      </c>
      <c r="AA18" s="165"/>
      <c r="AB18" s="124"/>
    </row>
    <row r="19" ht="51.75" customHeight="1" spans="1:28">
      <c r="A19" s="91"/>
      <c r="B19" s="311"/>
      <c r="C19" s="312"/>
      <c r="D19" s="315"/>
      <c r="E19" s="318"/>
      <c r="F19" s="319"/>
      <c r="G19" s="320"/>
      <c r="H19" s="321"/>
      <c r="I19" s="170"/>
      <c r="J19" s="170"/>
      <c r="K19" s="170"/>
      <c r="L19" s="170"/>
      <c r="M19" s="170" t="s">
        <v>315</v>
      </c>
      <c r="N19" s="139"/>
      <c r="O19" s="336">
        <v>1</v>
      </c>
      <c r="P19" s="337">
        <v>2</v>
      </c>
      <c r="Q19" s="135"/>
      <c r="R19" s="370">
        <v>86</v>
      </c>
      <c r="S19" s="371">
        <v>0</v>
      </c>
      <c r="T19" s="370">
        <v>1</v>
      </c>
      <c r="U19" s="372">
        <v>0</v>
      </c>
      <c r="V19" s="373"/>
      <c r="W19" s="361"/>
      <c r="X19" s="374">
        <f>SUM(X20)</f>
        <v>846.197</v>
      </c>
      <c r="Y19" s="374">
        <f>SUM(Y20)</f>
        <v>904.66</v>
      </c>
      <c r="Z19" s="374">
        <f>SUM(Z20)</f>
        <v>904.66</v>
      </c>
      <c r="AA19" s="165"/>
      <c r="AB19" s="124"/>
    </row>
    <row r="20" ht="15" customHeight="1" spans="1:28">
      <c r="A20" s="91"/>
      <c r="B20" s="311"/>
      <c r="C20" s="312"/>
      <c r="D20" s="315"/>
      <c r="E20" s="322"/>
      <c r="F20" s="319"/>
      <c r="G20" s="320"/>
      <c r="H20" s="321"/>
      <c r="I20" s="180" t="s">
        <v>517</v>
      </c>
      <c r="J20" s="170"/>
      <c r="K20" s="170"/>
      <c r="L20" s="170"/>
      <c r="M20" s="170"/>
      <c r="N20" s="139"/>
      <c r="O20" s="336">
        <v>1</v>
      </c>
      <c r="P20" s="337">
        <v>2</v>
      </c>
      <c r="Q20" s="135" t="s">
        <v>317</v>
      </c>
      <c r="R20" s="370">
        <v>86</v>
      </c>
      <c r="S20" s="371" t="s">
        <v>313</v>
      </c>
      <c r="T20" s="370">
        <v>1</v>
      </c>
      <c r="U20" s="372" t="s">
        <v>319</v>
      </c>
      <c r="V20" s="373" t="s">
        <v>310</v>
      </c>
      <c r="W20" s="361"/>
      <c r="X20" s="374">
        <f t="shared" si="0"/>
        <v>846.197</v>
      </c>
      <c r="Y20" s="374">
        <f t="shared" si="0"/>
        <v>904.66</v>
      </c>
      <c r="Z20" s="407">
        <f t="shared" si="0"/>
        <v>904.66</v>
      </c>
      <c r="AA20" s="165"/>
      <c r="AB20" s="124"/>
    </row>
    <row r="21" ht="29.25" customHeight="1" spans="1:28">
      <c r="A21" s="91"/>
      <c r="B21" s="311"/>
      <c r="C21" s="312"/>
      <c r="D21" s="315"/>
      <c r="E21" s="323"/>
      <c r="F21" s="170"/>
      <c r="G21" s="324"/>
      <c r="H21" s="139"/>
      <c r="I21" s="338"/>
      <c r="J21" s="339" t="s">
        <v>318</v>
      </c>
      <c r="K21" s="339"/>
      <c r="L21" s="339"/>
      <c r="M21" s="339"/>
      <c r="N21" s="340"/>
      <c r="O21" s="341">
        <v>1</v>
      </c>
      <c r="P21" s="137">
        <v>2</v>
      </c>
      <c r="Q21" s="135" t="s">
        <v>317</v>
      </c>
      <c r="R21" s="375">
        <v>86</v>
      </c>
      <c r="S21" s="376" t="s">
        <v>313</v>
      </c>
      <c r="T21" s="375">
        <v>1</v>
      </c>
      <c r="U21" s="377" t="s">
        <v>319</v>
      </c>
      <c r="V21" s="378" t="s">
        <v>320</v>
      </c>
      <c r="W21" s="361"/>
      <c r="X21" s="379">
        <v>846.197</v>
      </c>
      <c r="Y21" s="379">
        <v>904.66</v>
      </c>
      <c r="Z21" s="408">
        <v>904.66</v>
      </c>
      <c r="AA21" s="165"/>
      <c r="AB21" s="124"/>
    </row>
    <row r="22" ht="50.25" customHeight="1" spans="1:28">
      <c r="A22" s="91"/>
      <c r="B22" s="311"/>
      <c r="C22" s="312"/>
      <c r="D22" s="315"/>
      <c r="E22" s="316" t="s">
        <v>263</v>
      </c>
      <c r="F22" s="317"/>
      <c r="G22" s="317"/>
      <c r="H22" s="317"/>
      <c r="I22" s="317"/>
      <c r="J22" s="342"/>
      <c r="K22" s="342"/>
      <c r="L22" s="342"/>
      <c r="M22" s="342"/>
      <c r="N22" s="343"/>
      <c r="O22" s="344">
        <v>1</v>
      </c>
      <c r="P22" s="345">
        <v>4</v>
      </c>
      <c r="Q22" s="363" t="s">
        <v>310</v>
      </c>
      <c r="R22" s="380" t="s">
        <v>310</v>
      </c>
      <c r="S22" s="381" t="s">
        <v>310</v>
      </c>
      <c r="T22" s="380" t="s">
        <v>310</v>
      </c>
      <c r="U22" s="382" t="s">
        <v>310</v>
      </c>
      <c r="V22" s="383" t="s">
        <v>310</v>
      </c>
      <c r="W22" s="368"/>
      <c r="X22" s="384">
        <f>X29+X23</f>
        <v>2416.923</v>
      </c>
      <c r="Y22" s="384">
        <f>Y29</f>
        <v>3159.72</v>
      </c>
      <c r="Z22" s="409">
        <f>Z29</f>
        <v>2528.09</v>
      </c>
      <c r="AA22" s="165"/>
      <c r="AB22" s="124"/>
    </row>
    <row r="23" ht="66" customHeight="1" spans="1:28">
      <c r="A23" s="91"/>
      <c r="B23" s="311"/>
      <c r="C23" s="312"/>
      <c r="D23" s="315"/>
      <c r="E23" s="318"/>
      <c r="F23" s="180" t="s">
        <v>518</v>
      </c>
      <c r="G23" s="180"/>
      <c r="H23" s="170"/>
      <c r="I23" s="170"/>
      <c r="J23" s="170"/>
      <c r="K23" s="170"/>
      <c r="L23" s="170"/>
      <c r="M23" s="170"/>
      <c r="N23" s="139"/>
      <c r="O23" s="346" t="s">
        <v>519</v>
      </c>
      <c r="P23" s="346" t="s">
        <v>520</v>
      </c>
      <c r="R23" s="385">
        <v>85</v>
      </c>
      <c r="S23" s="385">
        <v>0</v>
      </c>
      <c r="T23" s="385" t="s">
        <v>521</v>
      </c>
      <c r="U23" s="386" t="s">
        <v>522</v>
      </c>
      <c r="V23" s="346"/>
      <c r="X23" s="387">
        <f>SUM(X24)</f>
        <v>0.5</v>
      </c>
      <c r="Y23" s="410">
        <f>SUM(Y24)</f>
        <v>0</v>
      </c>
      <c r="Z23" s="410">
        <f>SUM(Z24)</f>
        <v>0</v>
      </c>
      <c r="AA23" s="165"/>
      <c r="AB23" s="124"/>
    </row>
    <row r="24" ht="52.5" customHeight="1" spans="1:28">
      <c r="A24" s="91"/>
      <c r="B24" s="311"/>
      <c r="C24" s="312"/>
      <c r="D24" s="315"/>
      <c r="E24" s="318"/>
      <c r="F24" s="319"/>
      <c r="G24" s="320"/>
      <c r="H24" s="170"/>
      <c r="I24" s="170"/>
      <c r="J24" s="170"/>
      <c r="K24" s="170"/>
      <c r="L24" s="170"/>
      <c r="M24" s="170" t="s">
        <v>323</v>
      </c>
      <c r="N24" s="139"/>
      <c r="O24" s="336">
        <v>1</v>
      </c>
      <c r="P24" s="337">
        <v>4</v>
      </c>
      <c r="Q24" s="135"/>
      <c r="R24" s="370">
        <v>85</v>
      </c>
      <c r="S24" s="371">
        <v>0</v>
      </c>
      <c r="T24" s="370">
        <v>0</v>
      </c>
      <c r="U24" s="372">
        <v>0</v>
      </c>
      <c r="V24" s="373"/>
      <c r="W24" s="361"/>
      <c r="X24" s="374">
        <f>SUM(X25)</f>
        <v>0.5</v>
      </c>
      <c r="Y24" s="374">
        <v>0</v>
      </c>
      <c r="Z24" s="407">
        <v>0</v>
      </c>
      <c r="AA24" s="165"/>
      <c r="AB24" s="124"/>
    </row>
    <row r="25" ht="52.5" customHeight="1" spans="1:28">
      <c r="A25" s="91"/>
      <c r="B25" s="311"/>
      <c r="C25" s="312"/>
      <c r="D25" s="315"/>
      <c r="E25" s="318"/>
      <c r="F25" s="319"/>
      <c r="G25" s="320"/>
      <c r="H25" s="170"/>
      <c r="I25" s="170"/>
      <c r="J25" s="170"/>
      <c r="K25" s="170"/>
      <c r="L25" s="170"/>
      <c r="M25" s="170" t="s">
        <v>324</v>
      </c>
      <c r="N25" s="139"/>
      <c r="O25" s="336">
        <v>1</v>
      </c>
      <c r="P25" s="337">
        <v>4</v>
      </c>
      <c r="Q25" s="135"/>
      <c r="R25" s="370">
        <v>85</v>
      </c>
      <c r="S25" s="371">
        <v>3</v>
      </c>
      <c r="T25" s="370">
        <v>5</v>
      </c>
      <c r="U25" s="372">
        <v>0</v>
      </c>
      <c r="V25" s="373"/>
      <c r="W25" s="361"/>
      <c r="X25" s="374">
        <f>SUM(X26)</f>
        <v>0.5</v>
      </c>
      <c r="Y25" s="374">
        <v>0</v>
      </c>
      <c r="Z25" s="407">
        <v>0</v>
      </c>
      <c r="AA25" s="165"/>
      <c r="AB25" s="124"/>
    </row>
    <row r="26" ht="52.5" customHeight="1" spans="1:28">
      <c r="A26" s="91"/>
      <c r="B26" s="311"/>
      <c r="C26" s="312"/>
      <c r="D26" s="315"/>
      <c r="E26" s="318"/>
      <c r="F26" s="319"/>
      <c r="G26" s="320"/>
      <c r="H26" s="170"/>
      <c r="I26" s="170"/>
      <c r="J26" s="170"/>
      <c r="K26" s="170"/>
      <c r="L26" s="170"/>
      <c r="M26" s="170" t="s">
        <v>325</v>
      </c>
      <c r="N26" s="139"/>
      <c r="O26" s="336">
        <v>1</v>
      </c>
      <c r="P26" s="337">
        <v>4</v>
      </c>
      <c r="Q26" s="135"/>
      <c r="R26" s="370">
        <v>85</v>
      </c>
      <c r="S26" s="371">
        <v>3</v>
      </c>
      <c r="T26" s="370">
        <v>5</v>
      </c>
      <c r="U26" s="372">
        <v>60004</v>
      </c>
      <c r="V26" s="373"/>
      <c r="W26" s="361"/>
      <c r="X26" s="374">
        <f>SUM(X27)</f>
        <v>0.5</v>
      </c>
      <c r="Y26" s="374">
        <v>0</v>
      </c>
      <c r="Z26" s="407">
        <v>0</v>
      </c>
      <c r="AA26" s="165"/>
      <c r="AB26" s="124"/>
    </row>
    <row r="27" ht="52.5" customHeight="1" spans="1:28">
      <c r="A27" s="91"/>
      <c r="B27" s="311"/>
      <c r="C27" s="312"/>
      <c r="D27" s="315"/>
      <c r="E27" s="318"/>
      <c r="F27" s="319"/>
      <c r="G27" s="320"/>
      <c r="H27" s="170"/>
      <c r="I27" s="170"/>
      <c r="J27" s="170"/>
      <c r="K27" s="170"/>
      <c r="L27" s="170"/>
      <c r="M27" s="170" t="s">
        <v>326</v>
      </c>
      <c r="N27" s="139"/>
      <c r="O27" s="336">
        <v>1</v>
      </c>
      <c r="P27" s="337">
        <v>4</v>
      </c>
      <c r="Q27" s="135"/>
      <c r="R27" s="370">
        <v>85</v>
      </c>
      <c r="S27" s="371">
        <v>3</v>
      </c>
      <c r="T27" s="370">
        <v>5</v>
      </c>
      <c r="U27" s="372">
        <v>60004</v>
      </c>
      <c r="V27" s="373">
        <v>500</v>
      </c>
      <c r="W27" s="361"/>
      <c r="X27" s="374">
        <f>SUM(X28)</f>
        <v>0.5</v>
      </c>
      <c r="Y27" s="374">
        <v>0</v>
      </c>
      <c r="Z27" s="407">
        <v>0</v>
      </c>
      <c r="AA27" s="165"/>
      <c r="AB27" s="124"/>
    </row>
    <row r="28" ht="52.5" customHeight="1" spans="1:28">
      <c r="A28" s="91"/>
      <c r="B28" s="311"/>
      <c r="C28" s="312"/>
      <c r="D28" s="315"/>
      <c r="E28" s="318"/>
      <c r="F28" s="319"/>
      <c r="G28" s="320"/>
      <c r="H28" s="170"/>
      <c r="I28" s="170"/>
      <c r="J28" s="170"/>
      <c r="K28" s="170"/>
      <c r="L28" s="170"/>
      <c r="M28" s="170" t="s">
        <v>327</v>
      </c>
      <c r="N28" s="139"/>
      <c r="O28" s="336">
        <v>1</v>
      </c>
      <c r="P28" s="337">
        <v>4</v>
      </c>
      <c r="Q28" s="135"/>
      <c r="R28" s="370">
        <v>85</v>
      </c>
      <c r="S28" s="371">
        <v>3</v>
      </c>
      <c r="T28" s="370">
        <v>5</v>
      </c>
      <c r="U28" s="372">
        <v>60004</v>
      </c>
      <c r="V28" s="373">
        <v>540</v>
      </c>
      <c r="W28" s="361"/>
      <c r="X28" s="374">
        <v>0.5</v>
      </c>
      <c r="Y28" s="374">
        <v>0</v>
      </c>
      <c r="Z28" s="407">
        <v>0</v>
      </c>
      <c r="AA28" s="165"/>
      <c r="AB28" s="124"/>
    </row>
    <row r="29" ht="52.5" customHeight="1" spans="1:28">
      <c r="A29" s="91"/>
      <c r="B29" s="311"/>
      <c r="C29" s="312"/>
      <c r="D29" s="315"/>
      <c r="E29" s="318"/>
      <c r="F29" s="319"/>
      <c r="G29" s="320"/>
      <c r="H29" s="170"/>
      <c r="I29" s="170"/>
      <c r="J29" s="170"/>
      <c r="K29" s="170"/>
      <c r="L29" s="170"/>
      <c r="M29" s="170" t="s">
        <v>516</v>
      </c>
      <c r="N29" s="139"/>
      <c r="O29" s="336">
        <v>1</v>
      </c>
      <c r="P29" s="337">
        <v>4</v>
      </c>
      <c r="Q29" s="135" t="s">
        <v>322</v>
      </c>
      <c r="R29" s="370" t="s">
        <v>329</v>
      </c>
      <c r="S29" s="371" t="s">
        <v>313</v>
      </c>
      <c r="T29" s="370" t="s">
        <v>260</v>
      </c>
      <c r="U29" s="372" t="s">
        <v>314</v>
      </c>
      <c r="V29" s="373" t="s">
        <v>310</v>
      </c>
      <c r="W29" s="361"/>
      <c r="X29" s="374">
        <f>X30+X38</f>
        <v>2416.423</v>
      </c>
      <c r="Y29" s="374">
        <f>Y30</f>
        <v>3159.72</v>
      </c>
      <c r="Z29" s="407">
        <f>Z30</f>
        <v>2528.09</v>
      </c>
      <c r="AA29" s="165"/>
      <c r="AB29" s="124"/>
    </row>
    <row r="30" ht="29.25" customHeight="1" spans="1:28">
      <c r="A30" s="91"/>
      <c r="B30" s="311"/>
      <c r="C30" s="312"/>
      <c r="D30" s="315"/>
      <c r="E30" s="322"/>
      <c r="F30" s="319"/>
      <c r="G30" s="320"/>
      <c r="H30" s="180" t="s">
        <v>315</v>
      </c>
      <c r="I30" s="170"/>
      <c r="J30" s="170"/>
      <c r="K30" s="170"/>
      <c r="L30" s="170"/>
      <c r="M30" s="170"/>
      <c r="N30" s="139"/>
      <c r="O30" s="336">
        <v>1</v>
      </c>
      <c r="P30" s="337">
        <v>4</v>
      </c>
      <c r="Q30" s="135" t="s">
        <v>328</v>
      </c>
      <c r="R30" s="370" t="s">
        <v>329</v>
      </c>
      <c r="S30" s="371" t="s">
        <v>313</v>
      </c>
      <c r="T30" s="370" t="s">
        <v>330</v>
      </c>
      <c r="U30" s="372" t="s">
        <v>314</v>
      </c>
      <c r="V30" s="373" t="s">
        <v>310</v>
      </c>
      <c r="W30" s="361"/>
      <c r="X30" s="374">
        <f>X31+X34+X36</f>
        <v>2412.423</v>
      </c>
      <c r="Y30" s="374">
        <f>Y31+Y36</f>
        <v>3159.72</v>
      </c>
      <c r="Z30" s="407">
        <f>Z31+Z36</f>
        <v>2528.09</v>
      </c>
      <c r="AA30" s="165"/>
      <c r="AB30" s="124"/>
    </row>
    <row r="31" ht="15" customHeight="1" spans="1:28">
      <c r="A31" s="91"/>
      <c r="B31" s="311"/>
      <c r="C31" s="312"/>
      <c r="D31" s="315"/>
      <c r="E31" s="322"/>
      <c r="F31" s="180"/>
      <c r="G31" s="325"/>
      <c r="H31" s="321"/>
      <c r="I31" s="180" t="s">
        <v>331</v>
      </c>
      <c r="J31" s="170"/>
      <c r="K31" s="170"/>
      <c r="L31" s="170"/>
      <c r="M31" s="170"/>
      <c r="N31" s="139"/>
      <c r="O31" s="336">
        <v>1</v>
      </c>
      <c r="P31" s="337">
        <v>4</v>
      </c>
      <c r="Q31" s="135" t="s">
        <v>332</v>
      </c>
      <c r="R31" s="370" t="s">
        <v>329</v>
      </c>
      <c r="S31" s="371" t="s">
        <v>313</v>
      </c>
      <c r="T31" s="370" t="s">
        <v>330</v>
      </c>
      <c r="U31" s="372" t="s">
        <v>333</v>
      </c>
      <c r="V31" s="373" t="s">
        <v>310</v>
      </c>
      <c r="W31" s="361"/>
      <c r="X31" s="374">
        <f>X32+X33</f>
        <v>1922.989</v>
      </c>
      <c r="Y31" s="374">
        <f>Y32+Y33</f>
        <v>3159.72</v>
      </c>
      <c r="Z31" s="407">
        <f>Z32+Z33</f>
        <v>2528.09</v>
      </c>
      <c r="AA31" s="165"/>
      <c r="AB31" s="124"/>
    </row>
    <row r="32" ht="29.25" customHeight="1" spans="1:28">
      <c r="A32" s="91"/>
      <c r="B32" s="311"/>
      <c r="C32" s="312"/>
      <c r="D32" s="315"/>
      <c r="E32" s="322"/>
      <c r="F32" s="180"/>
      <c r="G32" s="325"/>
      <c r="H32" s="326"/>
      <c r="I32" s="321"/>
      <c r="J32" s="347" t="s">
        <v>318</v>
      </c>
      <c r="K32" s="347"/>
      <c r="L32" s="347"/>
      <c r="M32" s="347"/>
      <c r="N32" s="106"/>
      <c r="O32" s="336">
        <v>1</v>
      </c>
      <c r="P32" s="337">
        <v>4</v>
      </c>
      <c r="Q32" s="135" t="s">
        <v>332</v>
      </c>
      <c r="R32" s="370" t="s">
        <v>329</v>
      </c>
      <c r="S32" s="371" t="s">
        <v>313</v>
      </c>
      <c r="T32" s="370" t="s">
        <v>330</v>
      </c>
      <c r="U32" s="372" t="s">
        <v>333</v>
      </c>
      <c r="V32" s="388" t="s">
        <v>320</v>
      </c>
      <c r="W32" s="361"/>
      <c r="X32" s="389">
        <v>789.43</v>
      </c>
      <c r="Y32" s="389">
        <v>1975</v>
      </c>
      <c r="Z32" s="411">
        <v>1975.09</v>
      </c>
      <c r="AA32" s="165"/>
      <c r="AB32" s="124"/>
    </row>
    <row r="33" ht="37.5" customHeight="1" spans="1:28">
      <c r="A33" s="91"/>
      <c r="B33" s="311"/>
      <c r="C33" s="312"/>
      <c r="D33" s="327"/>
      <c r="E33" s="323"/>
      <c r="F33" s="170"/>
      <c r="G33" s="324"/>
      <c r="H33" s="139"/>
      <c r="I33" s="338"/>
      <c r="J33" s="348"/>
      <c r="K33" s="348"/>
      <c r="L33" s="348"/>
      <c r="M33" s="347" t="s">
        <v>334</v>
      </c>
      <c r="N33" s="349"/>
      <c r="O33" s="336">
        <v>1</v>
      </c>
      <c r="P33" s="337">
        <v>4</v>
      </c>
      <c r="Q33" s="135"/>
      <c r="R33" s="370">
        <v>86</v>
      </c>
      <c r="S33" s="371">
        <v>0</v>
      </c>
      <c r="T33" s="370">
        <v>1</v>
      </c>
      <c r="U33" s="372">
        <v>10002</v>
      </c>
      <c r="V33" s="388">
        <v>240</v>
      </c>
      <c r="W33" s="361"/>
      <c r="X33" s="389">
        <v>1133.559</v>
      </c>
      <c r="Y33" s="389">
        <v>1184.72</v>
      </c>
      <c r="Z33" s="411">
        <v>553</v>
      </c>
      <c r="AA33" s="165"/>
      <c r="AB33" s="124"/>
    </row>
    <row r="34" ht="37.5" customHeight="1" spans="1:28">
      <c r="A34" s="91"/>
      <c r="B34" s="311"/>
      <c r="C34" s="312"/>
      <c r="D34" s="327"/>
      <c r="E34" s="323"/>
      <c r="F34" s="170"/>
      <c r="G34" s="324"/>
      <c r="H34" s="139"/>
      <c r="I34" s="338"/>
      <c r="J34" s="347"/>
      <c r="K34" s="347"/>
      <c r="L34" s="347"/>
      <c r="M34" s="347" t="s">
        <v>523</v>
      </c>
      <c r="N34" s="106"/>
      <c r="O34" s="336">
        <v>1</v>
      </c>
      <c r="P34" s="337">
        <v>4</v>
      </c>
      <c r="Q34" s="135"/>
      <c r="R34" s="370">
        <v>86</v>
      </c>
      <c r="S34" s="371">
        <v>0</v>
      </c>
      <c r="T34" s="370">
        <v>1</v>
      </c>
      <c r="U34" s="372">
        <v>78888</v>
      </c>
      <c r="V34" s="390"/>
      <c r="W34" s="391"/>
      <c r="X34" s="392">
        <f>SUM(X35)</f>
        <v>0</v>
      </c>
      <c r="Y34" s="392"/>
      <c r="Z34" s="412"/>
      <c r="AA34" s="165"/>
      <c r="AB34" s="124"/>
    </row>
    <row r="35" ht="36" customHeight="1" spans="1:28">
      <c r="A35" s="91"/>
      <c r="B35" s="311"/>
      <c r="C35" s="312"/>
      <c r="D35" s="327"/>
      <c r="E35" s="323"/>
      <c r="F35" s="170"/>
      <c r="G35" s="324"/>
      <c r="H35" s="139"/>
      <c r="I35" s="338"/>
      <c r="J35" s="347"/>
      <c r="K35" s="347"/>
      <c r="L35" s="347"/>
      <c r="M35" s="347" t="s">
        <v>318</v>
      </c>
      <c r="N35" s="106"/>
      <c r="O35" s="336">
        <v>1</v>
      </c>
      <c r="P35" s="337">
        <v>4</v>
      </c>
      <c r="Q35" s="135"/>
      <c r="R35" s="370">
        <v>86</v>
      </c>
      <c r="S35" s="371">
        <v>0</v>
      </c>
      <c r="T35" s="370">
        <v>1</v>
      </c>
      <c r="U35" s="372">
        <v>78888</v>
      </c>
      <c r="V35" s="388">
        <v>120</v>
      </c>
      <c r="W35" s="361"/>
      <c r="X35" s="389">
        <v>0</v>
      </c>
      <c r="Y35" s="389">
        <v>0</v>
      </c>
      <c r="Z35" s="411">
        <v>0</v>
      </c>
      <c r="AA35" s="165"/>
      <c r="AB35" s="124"/>
    </row>
    <row r="36" ht="36" customHeight="1" spans="1:28">
      <c r="A36" s="91"/>
      <c r="B36" s="311"/>
      <c r="C36" s="312"/>
      <c r="D36" s="327"/>
      <c r="E36" s="323"/>
      <c r="F36" s="170"/>
      <c r="G36" s="324"/>
      <c r="H36" s="139"/>
      <c r="I36" s="338"/>
      <c r="J36" s="347"/>
      <c r="K36" s="347"/>
      <c r="L36" s="347"/>
      <c r="M36" s="347" t="s">
        <v>336</v>
      </c>
      <c r="N36" s="106"/>
      <c r="O36" s="336">
        <v>1</v>
      </c>
      <c r="P36" s="337">
        <v>4</v>
      </c>
      <c r="Q36" s="135"/>
      <c r="R36" s="370">
        <v>86</v>
      </c>
      <c r="S36" s="371">
        <v>0</v>
      </c>
      <c r="T36" s="370">
        <v>1</v>
      </c>
      <c r="U36" s="372">
        <v>90002</v>
      </c>
      <c r="V36" s="373"/>
      <c r="W36" s="361"/>
      <c r="X36" s="374">
        <f>SUM(X37)</f>
        <v>489.434</v>
      </c>
      <c r="Y36" s="374">
        <f>SUM(Y37)</f>
        <v>0</v>
      </c>
      <c r="Z36" s="407">
        <f>SUM(Z37)</f>
        <v>0</v>
      </c>
      <c r="AA36" s="165"/>
      <c r="AB36" s="124"/>
    </row>
    <row r="37" ht="36" customHeight="1" spans="1:28">
      <c r="A37" s="91"/>
      <c r="B37" s="311"/>
      <c r="C37" s="312"/>
      <c r="D37" s="327"/>
      <c r="E37" s="323"/>
      <c r="F37" s="170"/>
      <c r="G37" s="324"/>
      <c r="H37" s="139"/>
      <c r="I37" s="338"/>
      <c r="J37" s="347"/>
      <c r="K37" s="347"/>
      <c r="L37" s="347"/>
      <c r="M37" s="347" t="s">
        <v>318</v>
      </c>
      <c r="N37" s="106"/>
      <c r="O37" s="336">
        <v>1</v>
      </c>
      <c r="P37" s="337">
        <v>4</v>
      </c>
      <c r="Q37" s="135"/>
      <c r="R37" s="370">
        <v>86</v>
      </c>
      <c r="S37" s="371">
        <v>0</v>
      </c>
      <c r="T37" s="370">
        <v>1</v>
      </c>
      <c r="U37" s="372">
        <v>90002</v>
      </c>
      <c r="V37" s="388">
        <v>120</v>
      </c>
      <c r="W37" s="361"/>
      <c r="X37" s="389">
        <v>489.434</v>
      </c>
      <c r="Y37" s="389">
        <v>0</v>
      </c>
      <c r="Z37" s="411"/>
      <c r="AA37" s="165"/>
      <c r="AB37" s="124"/>
    </row>
    <row r="38" ht="51" customHeight="1" spans="1:28">
      <c r="A38" s="91"/>
      <c r="B38" s="311"/>
      <c r="C38" s="312"/>
      <c r="D38" s="327"/>
      <c r="E38" s="323"/>
      <c r="F38" s="170"/>
      <c r="G38" s="324"/>
      <c r="H38" s="139"/>
      <c r="I38" s="338"/>
      <c r="J38" s="347"/>
      <c r="K38" s="347"/>
      <c r="L38" s="347"/>
      <c r="M38" s="347" t="s">
        <v>337</v>
      </c>
      <c r="N38" s="106"/>
      <c r="O38" s="336">
        <v>1</v>
      </c>
      <c r="P38" s="337">
        <v>4</v>
      </c>
      <c r="Q38" s="135"/>
      <c r="R38" s="370">
        <v>86</v>
      </c>
      <c r="S38" s="371">
        <v>0</v>
      </c>
      <c r="T38" s="370">
        <v>10</v>
      </c>
      <c r="U38" s="372">
        <v>0</v>
      </c>
      <c r="V38" s="390"/>
      <c r="W38" s="391"/>
      <c r="X38" s="392">
        <f t="shared" ref="X38:Z39" si="1">SUM(X39)</f>
        <v>4</v>
      </c>
      <c r="Y38" s="392">
        <f t="shared" si="1"/>
        <v>0</v>
      </c>
      <c r="Z38" s="412">
        <f t="shared" si="1"/>
        <v>0</v>
      </c>
      <c r="AA38" s="165"/>
      <c r="AB38" s="124"/>
    </row>
    <row r="39" ht="51.75" customHeight="1" spans="1:28">
      <c r="A39" s="91"/>
      <c r="B39" s="311"/>
      <c r="C39" s="312"/>
      <c r="D39" s="327"/>
      <c r="E39" s="323"/>
      <c r="F39" s="170"/>
      <c r="G39" s="324"/>
      <c r="H39" s="139"/>
      <c r="I39" s="338"/>
      <c r="J39" s="347"/>
      <c r="K39" s="347"/>
      <c r="L39" s="347"/>
      <c r="M39" s="347" t="s">
        <v>338</v>
      </c>
      <c r="N39" s="106"/>
      <c r="O39" s="336">
        <v>1</v>
      </c>
      <c r="P39" s="337">
        <v>4</v>
      </c>
      <c r="Q39" s="135"/>
      <c r="R39" s="370">
        <v>86</v>
      </c>
      <c r="S39" s="371">
        <v>0</v>
      </c>
      <c r="T39" s="370">
        <v>10</v>
      </c>
      <c r="U39" s="372">
        <v>10040</v>
      </c>
      <c r="V39" s="390"/>
      <c r="W39" s="391"/>
      <c r="X39" s="392">
        <f t="shared" si="1"/>
        <v>4</v>
      </c>
      <c r="Y39" s="392">
        <f t="shared" si="1"/>
        <v>0</v>
      </c>
      <c r="Z39" s="412">
        <f t="shared" si="1"/>
        <v>0</v>
      </c>
      <c r="AA39" s="165"/>
      <c r="AB39" s="124"/>
    </row>
    <row r="40" ht="36" customHeight="1" spans="1:28">
      <c r="A40" s="91"/>
      <c r="B40" s="311"/>
      <c r="C40" s="312"/>
      <c r="D40" s="327"/>
      <c r="E40" s="323"/>
      <c r="F40" s="170"/>
      <c r="G40" s="324"/>
      <c r="H40" s="139"/>
      <c r="I40" s="338"/>
      <c r="J40" s="347"/>
      <c r="K40" s="347"/>
      <c r="L40" s="347"/>
      <c r="M40" s="347" t="s">
        <v>327</v>
      </c>
      <c r="N40" s="106"/>
      <c r="O40" s="336">
        <v>1</v>
      </c>
      <c r="P40" s="337">
        <v>4</v>
      </c>
      <c r="Q40" s="135"/>
      <c r="R40" s="370">
        <v>86</v>
      </c>
      <c r="S40" s="371">
        <v>0</v>
      </c>
      <c r="T40" s="370">
        <v>10</v>
      </c>
      <c r="U40" s="372">
        <v>10040</v>
      </c>
      <c r="V40" s="388">
        <v>540</v>
      </c>
      <c r="W40" s="361"/>
      <c r="X40" s="389">
        <v>4</v>
      </c>
      <c r="Y40" s="389">
        <v>0</v>
      </c>
      <c r="Z40" s="411">
        <v>0</v>
      </c>
      <c r="AA40" s="165"/>
      <c r="AB40" s="124"/>
    </row>
    <row r="41" ht="50.25" customHeight="1" spans="1:28">
      <c r="A41" s="91"/>
      <c r="B41" s="311"/>
      <c r="C41" s="312"/>
      <c r="D41" s="327"/>
      <c r="E41" s="323"/>
      <c r="F41" s="170"/>
      <c r="G41" s="324"/>
      <c r="H41" s="139"/>
      <c r="I41" s="338"/>
      <c r="J41" s="347"/>
      <c r="K41" s="347"/>
      <c r="L41" s="347"/>
      <c r="M41" s="350" t="s">
        <v>264</v>
      </c>
      <c r="N41" s="106"/>
      <c r="O41" s="331">
        <v>1</v>
      </c>
      <c r="P41" s="332">
        <v>6</v>
      </c>
      <c r="Q41" s="363"/>
      <c r="R41" s="357"/>
      <c r="S41" s="358"/>
      <c r="T41" s="357"/>
      <c r="U41" s="359"/>
      <c r="V41" s="393"/>
      <c r="W41" s="394"/>
      <c r="X41" s="395">
        <f>SUM(X42)</f>
        <v>14.6</v>
      </c>
      <c r="Y41" s="395">
        <v>0</v>
      </c>
      <c r="Z41" s="413">
        <v>0</v>
      </c>
      <c r="AA41" s="165"/>
      <c r="AB41" s="124"/>
    </row>
    <row r="42" ht="37.5" customHeight="1" spans="1:28">
      <c r="A42" s="91"/>
      <c r="B42" s="311"/>
      <c r="C42" s="312"/>
      <c r="D42" s="327"/>
      <c r="E42" s="323"/>
      <c r="F42" s="170"/>
      <c r="G42" s="324"/>
      <c r="H42" s="139"/>
      <c r="I42" s="338"/>
      <c r="J42" s="347"/>
      <c r="K42" s="347"/>
      <c r="L42" s="347"/>
      <c r="M42" s="347" t="s">
        <v>339</v>
      </c>
      <c r="N42" s="106"/>
      <c r="O42" s="336">
        <v>1</v>
      </c>
      <c r="P42" s="337">
        <v>6</v>
      </c>
      <c r="Q42" s="135"/>
      <c r="R42" s="370">
        <v>75</v>
      </c>
      <c r="S42" s="371">
        <v>0</v>
      </c>
      <c r="T42" s="370">
        <v>0</v>
      </c>
      <c r="U42" s="372">
        <v>0</v>
      </c>
      <c r="V42" s="390"/>
      <c r="W42" s="391"/>
      <c r="X42" s="392">
        <f>SUM(X43)</f>
        <v>14.6</v>
      </c>
      <c r="Y42" s="392">
        <v>0</v>
      </c>
      <c r="Z42" s="412">
        <v>0</v>
      </c>
      <c r="AA42" s="165"/>
      <c r="AB42" s="124"/>
    </row>
    <row r="43" ht="66" customHeight="1" spans="1:28">
      <c r="A43" s="91"/>
      <c r="B43" s="311"/>
      <c r="C43" s="312"/>
      <c r="D43" s="327"/>
      <c r="E43" s="323"/>
      <c r="F43" s="170"/>
      <c r="G43" s="324"/>
      <c r="H43" s="139"/>
      <c r="I43" s="338"/>
      <c r="J43" s="347"/>
      <c r="K43" s="347"/>
      <c r="L43" s="347"/>
      <c r="M43" s="347" t="s">
        <v>340</v>
      </c>
      <c r="N43" s="106"/>
      <c r="O43" s="336">
        <v>1</v>
      </c>
      <c r="P43" s="337">
        <v>6</v>
      </c>
      <c r="Q43" s="135"/>
      <c r="R43" s="370">
        <v>75</v>
      </c>
      <c r="S43" s="371">
        <v>0</v>
      </c>
      <c r="T43" s="370">
        <v>0</v>
      </c>
      <c r="U43" s="372">
        <v>61002</v>
      </c>
      <c r="V43" s="390"/>
      <c r="W43" s="391"/>
      <c r="X43" s="392">
        <f>SUM(X44)</f>
        <v>14.6</v>
      </c>
      <c r="Y43" s="392">
        <v>0</v>
      </c>
      <c r="Z43" s="412">
        <v>0</v>
      </c>
      <c r="AA43" s="165"/>
      <c r="AB43" s="124"/>
    </row>
    <row r="44" ht="37.5" customHeight="1" spans="1:28">
      <c r="A44" s="91"/>
      <c r="B44" s="311"/>
      <c r="C44" s="312"/>
      <c r="D44" s="327"/>
      <c r="E44" s="323"/>
      <c r="F44" s="170"/>
      <c r="G44" s="324"/>
      <c r="H44" s="139"/>
      <c r="I44" s="338"/>
      <c r="J44" s="347"/>
      <c r="K44" s="347"/>
      <c r="L44" s="347"/>
      <c r="M44" s="347" t="s">
        <v>341</v>
      </c>
      <c r="N44" s="106"/>
      <c r="O44" s="336">
        <v>1</v>
      </c>
      <c r="P44" s="337">
        <v>6</v>
      </c>
      <c r="Q44" s="135"/>
      <c r="R44" s="370">
        <v>75</v>
      </c>
      <c r="S44" s="371">
        <v>0</v>
      </c>
      <c r="T44" s="370">
        <v>0</v>
      </c>
      <c r="U44" s="372">
        <v>61002</v>
      </c>
      <c r="V44" s="388">
        <v>540</v>
      </c>
      <c r="W44" s="361"/>
      <c r="X44" s="389">
        <v>14.6</v>
      </c>
      <c r="Y44" s="389">
        <v>0</v>
      </c>
      <c r="Z44" s="411">
        <v>0</v>
      </c>
      <c r="AA44" s="165"/>
      <c r="AB44" s="124"/>
    </row>
    <row r="45" ht="37.5" customHeight="1" spans="1:28">
      <c r="A45" s="91"/>
      <c r="B45" s="311"/>
      <c r="C45" s="312"/>
      <c r="D45" s="327"/>
      <c r="E45" s="323"/>
      <c r="F45" s="170"/>
      <c r="G45" s="324"/>
      <c r="H45" s="139"/>
      <c r="I45" s="338"/>
      <c r="J45" s="347"/>
      <c r="K45" s="347"/>
      <c r="L45" s="347"/>
      <c r="M45" s="106" t="s">
        <v>339</v>
      </c>
      <c r="N45" s="106"/>
      <c r="O45" s="336">
        <v>1</v>
      </c>
      <c r="P45" s="337">
        <v>7</v>
      </c>
      <c r="Q45" s="135"/>
      <c r="R45" s="370">
        <v>75</v>
      </c>
      <c r="S45" s="371">
        <v>0</v>
      </c>
      <c r="T45" s="370">
        <v>0</v>
      </c>
      <c r="U45" s="372">
        <v>0</v>
      </c>
      <c r="V45" s="390"/>
      <c r="W45" s="391"/>
      <c r="X45" s="392">
        <f>SUM(X46)</f>
        <v>0</v>
      </c>
      <c r="Y45" s="392">
        <v>0</v>
      </c>
      <c r="Z45" s="412">
        <v>0</v>
      </c>
      <c r="AA45" s="165"/>
      <c r="AB45" s="124"/>
    </row>
    <row r="46" ht="37.5" customHeight="1" spans="1:28">
      <c r="A46" s="91"/>
      <c r="B46" s="311"/>
      <c r="C46" s="312"/>
      <c r="D46" s="327"/>
      <c r="E46" s="323"/>
      <c r="F46" s="170"/>
      <c r="G46" s="324"/>
      <c r="H46" s="139"/>
      <c r="I46" s="338"/>
      <c r="J46" s="347"/>
      <c r="K46" s="347"/>
      <c r="L46" s="347"/>
      <c r="M46" s="104" t="s">
        <v>342</v>
      </c>
      <c r="N46" s="106"/>
      <c r="O46" s="331">
        <v>1</v>
      </c>
      <c r="P46" s="332">
        <v>7</v>
      </c>
      <c r="Q46" s="363"/>
      <c r="R46" s="357">
        <v>75</v>
      </c>
      <c r="S46" s="358">
        <v>0</v>
      </c>
      <c r="T46" s="357">
        <v>0</v>
      </c>
      <c r="U46" s="359">
        <v>90006</v>
      </c>
      <c r="V46" s="393"/>
      <c r="W46" s="394"/>
      <c r="X46" s="395">
        <f>SUM(X47)</f>
        <v>0</v>
      </c>
      <c r="Y46" s="395">
        <v>0</v>
      </c>
      <c r="Z46" s="413">
        <v>0</v>
      </c>
      <c r="AA46" s="165"/>
      <c r="AB46" s="124"/>
    </row>
    <row r="47" ht="37.5" customHeight="1" spans="1:28">
      <c r="A47" s="91"/>
      <c r="B47" s="311"/>
      <c r="C47" s="312"/>
      <c r="D47" s="327"/>
      <c r="E47" s="323"/>
      <c r="F47" s="170"/>
      <c r="G47" s="324"/>
      <c r="H47" s="139"/>
      <c r="I47" s="338"/>
      <c r="J47" s="347"/>
      <c r="K47" s="347"/>
      <c r="L47" s="347"/>
      <c r="M47" s="105" t="s">
        <v>343</v>
      </c>
      <c r="N47" s="106"/>
      <c r="O47" s="336">
        <v>1</v>
      </c>
      <c r="P47" s="337">
        <v>7</v>
      </c>
      <c r="Q47" s="135"/>
      <c r="R47" s="370">
        <v>75</v>
      </c>
      <c r="S47" s="371">
        <v>0</v>
      </c>
      <c r="T47" s="370">
        <v>0</v>
      </c>
      <c r="U47" s="372">
        <v>90006</v>
      </c>
      <c r="V47" s="390"/>
      <c r="W47" s="391"/>
      <c r="X47" s="392">
        <f>SUM(X48)</f>
        <v>0</v>
      </c>
      <c r="Y47" s="392">
        <v>0</v>
      </c>
      <c r="Z47" s="412">
        <v>0</v>
      </c>
      <c r="AA47" s="165"/>
      <c r="AB47" s="124"/>
    </row>
    <row r="48" ht="37.5" customHeight="1" spans="1:28">
      <c r="A48" s="91"/>
      <c r="B48" s="311"/>
      <c r="C48" s="312"/>
      <c r="D48" s="327"/>
      <c r="E48" s="323"/>
      <c r="F48" s="170"/>
      <c r="G48" s="324"/>
      <c r="H48" s="139"/>
      <c r="I48" s="338"/>
      <c r="J48" s="347"/>
      <c r="K48" s="347"/>
      <c r="L48" s="347"/>
      <c r="M48" s="106" t="s">
        <v>344</v>
      </c>
      <c r="N48" s="106"/>
      <c r="O48" s="336">
        <v>1</v>
      </c>
      <c r="P48" s="337">
        <v>7</v>
      </c>
      <c r="Q48" s="135"/>
      <c r="R48" s="370">
        <v>75</v>
      </c>
      <c r="S48" s="371">
        <v>0</v>
      </c>
      <c r="T48" s="370">
        <v>0</v>
      </c>
      <c r="U48" s="372">
        <v>90006</v>
      </c>
      <c r="V48" s="388">
        <v>880</v>
      </c>
      <c r="W48" s="361"/>
      <c r="X48" s="389">
        <v>0</v>
      </c>
      <c r="Y48" s="389">
        <v>0</v>
      </c>
      <c r="Z48" s="411">
        <v>0</v>
      </c>
      <c r="AA48" s="165"/>
      <c r="AB48" s="124"/>
    </row>
    <row r="49" ht="37.5" customHeight="1" spans="1:28">
      <c r="A49" s="91"/>
      <c r="B49" s="311"/>
      <c r="C49" s="312"/>
      <c r="D49" s="327"/>
      <c r="E49" s="323"/>
      <c r="F49" s="170"/>
      <c r="G49" s="324"/>
      <c r="H49" s="139"/>
      <c r="I49" s="338"/>
      <c r="J49" s="347"/>
      <c r="K49" s="347"/>
      <c r="L49" s="347"/>
      <c r="M49" s="350" t="s">
        <v>267</v>
      </c>
      <c r="N49" s="106"/>
      <c r="O49" s="331">
        <v>1</v>
      </c>
      <c r="P49" s="332">
        <v>13</v>
      </c>
      <c r="Q49" s="363"/>
      <c r="R49" s="357"/>
      <c r="S49" s="358"/>
      <c r="T49" s="357"/>
      <c r="U49" s="359"/>
      <c r="V49" s="393"/>
      <c r="W49" s="394"/>
      <c r="X49" s="395">
        <f>SUM(X50+X55)</f>
        <v>37.98</v>
      </c>
      <c r="Y49" s="395">
        <f>SUM(Y50+Y55)</f>
        <v>42.98</v>
      </c>
      <c r="Z49" s="395">
        <f>SUM(Z50+Z55)</f>
        <v>6</v>
      </c>
      <c r="AA49" s="165"/>
      <c r="AB49" s="124"/>
    </row>
    <row r="50" ht="29.25" customHeight="1" spans="1:28">
      <c r="A50" s="91"/>
      <c r="B50" s="311"/>
      <c r="C50" s="312"/>
      <c r="D50" s="327"/>
      <c r="E50" s="323"/>
      <c r="F50" s="170"/>
      <c r="G50" s="324"/>
      <c r="H50" s="139"/>
      <c r="I50" s="338"/>
      <c r="J50" s="347"/>
      <c r="K50" s="347"/>
      <c r="L50" s="347"/>
      <c r="M50" s="347" t="s">
        <v>339</v>
      </c>
      <c r="N50" s="106"/>
      <c r="O50" s="336">
        <v>1</v>
      </c>
      <c r="P50" s="337">
        <v>13</v>
      </c>
      <c r="Q50" s="135"/>
      <c r="R50" s="370">
        <v>75</v>
      </c>
      <c r="S50" s="371">
        <v>0</v>
      </c>
      <c r="T50" s="370">
        <v>0</v>
      </c>
      <c r="U50" s="372">
        <v>0</v>
      </c>
      <c r="V50" s="390"/>
      <c r="W50" s="391"/>
      <c r="X50" s="392">
        <f>SUM(X51+X53)</f>
        <v>0</v>
      </c>
      <c r="Y50" s="392">
        <v>0</v>
      </c>
      <c r="Z50" s="412">
        <v>0</v>
      </c>
      <c r="AA50" s="165"/>
      <c r="AB50" s="124"/>
    </row>
    <row r="51" ht="29.25" customHeight="1" spans="1:28">
      <c r="A51" s="91"/>
      <c r="B51" s="311"/>
      <c r="C51" s="312"/>
      <c r="D51" s="327"/>
      <c r="E51" s="323"/>
      <c r="F51" s="170"/>
      <c r="G51" s="324"/>
      <c r="H51" s="139"/>
      <c r="I51" s="338"/>
      <c r="J51" s="347"/>
      <c r="K51" s="347"/>
      <c r="L51" s="347"/>
      <c r="M51" s="347" t="s">
        <v>345</v>
      </c>
      <c r="N51" s="106"/>
      <c r="O51" s="336">
        <v>1</v>
      </c>
      <c r="P51" s="337">
        <v>13</v>
      </c>
      <c r="Q51" s="135"/>
      <c r="R51" s="370">
        <v>75</v>
      </c>
      <c r="S51" s="371">
        <v>0</v>
      </c>
      <c r="T51" s="370">
        <v>0</v>
      </c>
      <c r="U51" s="372">
        <v>9004</v>
      </c>
      <c r="V51" s="390"/>
      <c r="W51" s="391"/>
      <c r="X51" s="392">
        <f>SUM(X52)</f>
        <v>0</v>
      </c>
      <c r="Y51" s="392">
        <v>0</v>
      </c>
      <c r="Z51" s="412">
        <v>0</v>
      </c>
      <c r="AA51" s="165"/>
      <c r="AB51" s="124"/>
    </row>
    <row r="52" ht="29.25" customHeight="1" spans="1:28">
      <c r="A52" s="91"/>
      <c r="B52" s="311"/>
      <c r="C52" s="312"/>
      <c r="D52" s="327"/>
      <c r="E52" s="323"/>
      <c r="F52" s="170"/>
      <c r="G52" s="324"/>
      <c r="H52" s="139"/>
      <c r="I52" s="338"/>
      <c r="J52" s="347"/>
      <c r="K52" s="347"/>
      <c r="L52" s="347"/>
      <c r="M52" s="347" t="s">
        <v>346</v>
      </c>
      <c r="N52" s="106"/>
      <c r="O52" s="336">
        <v>1</v>
      </c>
      <c r="P52" s="337">
        <v>13</v>
      </c>
      <c r="Q52" s="135"/>
      <c r="R52" s="370">
        <v>75</v>
      </c>
      <c r="S52" s="371">
        <v>0</v>
      </c>
      <c r="T52" s="370">
        <v>0</v>
      </c>
      <c r="U52" s="372">
        <v>9004</v>
      </c>
      <c r="V52" s="396">
        <v>850</v>
      </c>
      <c r="W52" s="397"/>
      <c r="X52" s="398"/>
      <c r="Y52" s="398">
        <v>0</v>
      </c>
      <c r="Z52" s="414">
        <v>0</v>
      </c>
      <c r="AA52" s="165"/>
      <c r="AB52" s="124"/>
    </row>
    <row r="53" ht="29.25" customHeight="1" spans="1:28">
      <c r="A53" s="91"/>
      <c r="B53" s="311"/>
      <c r="C53" s="312"/>
      <c r="D53" s="327"/>
      <c r="E53" s="323"/>
      <c r="F53" s="170"/>
      <c r="G53" s="324"/>
      <c r="H53" s="139"/>
      <c r="I53" s="338"/>
      <c r="J53" s="347"/>
      <c r="K53" s="347"/>
      <c r="L53" s="347"/>
      <c r="M53" s="347" t="s">
        <v>347</v>
      </c>
      <c r="N53" s="106"/>
      <c r="O53" s="336">
        <v>1</v>
      </c>
      <c r="P53" s="337">
        <v>13</v>
      </c>
      <c r="Q53" s="135"/>
      <c r="R53" s="370">
        <v>75</v>
      </c>
      <c r="S53" s="371">
        <v>0</v>
      </c>
      <c r="T53" s="370">
        <v>0</v>
      </c>
      <c r="U53" s="372">
        <v>90010</v>
      </c>
      <c r="V53" s="390"/>
      <c r="W53" s="361"/>
      <c r="X53" s="374">
        <f>SUM(X54)</f>
        <v>0</v>
      </c>
      <c r="Y53" s="374">
        <v>0</v>
      </c>
      <c r="Z53" s="407">
        <v>0</v>
      </c>
      <c r="AA53" s="165"/>
      <c r="AB53" s="124"/>
    </row>
    <row r="54" ht="34.15" customHeight="1" spans="1:28">
      <c r="A54" s="91"/>
      <c r="B54" s="311"/>
      <c r="C54" s="312"/>
      <c r="D54" s="327"/>
      <c r="E54" s="323"/>
      <c r="F54" s="170"/>
      <c r="G54" s="324"/>
      <c r="H54" s="139"/>
      <c r="I54" s="338"/>
      <c r="J54" s="347"/>
      <c r="K54" s="347"/>
      <c r="L54" s="347"/>
      <c r="M54" s="347" t="s">
        <v>334</v>
      </c>
      <c r="N54" s="106"/>
      <c r="O54" s="336">
        <v>1</v>
      </c>
      <c r="P54" s="337">
        <v>13</v>
      </c>
      <c r="Q54" s="135"/>
      <c r="R54" s="370">
        <v>75</v>
      </c>
      <c r="S54" s="371">
        <v>0</v>
      </c>
      <c r="T54" s="370">
        <v>0</v>
      </c>
      <c r="U54" s="372">
        <v>9010</v>
      </c>
      <c r="V54" s="396">
        <v>240</v>
      </c>
      <c r="W54" s="397"/>
      <c r="X54" s="398"/>
      <c r="Y54" s="398">
        <v>0</v>
      </c>
      <c r="Z54" s="414">
        <v>0</v>
      </c>
      <c r="AA54" s="165"/>
      <c r="AB54" s="124"/>
    </row>
    <row r="55" ht="48.75" customHeight="1" spans="1:28">
      <c r="A55" s="91"/>
      <c r="B55" s="311"/>
      <c r="C55" s="312"/>
      <c r="D55" s="327"/>
      <c r="E55" s="323"/>
      <c r="F55" s="170"/>
      <c r="G55" s="324"/>
      <c r="H55" s="139"/>
      <c r="I55" s="338"/>
      <c r="J55" s="347"/>
      <c r="K55" s="347"/>
      <c r="L55" s="347"/>
      <c r="M55" s="347" t="s">
        <v>524</v>
      </c>
      <c r="N55" s="106"/>
      <c r="O55" s="336">
        <v>1</v>
      </c>
      <c r="P55" s="337">
        <v>13</v>
      </c>
      <c r="Q55" s="135"/>
      <c r="R55" s="370">
        <v>86</v>
      </c>
      <c r="S55" s="371">
        <v>0</v>
      </c>
      <c r="T55" s="370">
        <v>0</v>
      </c>
      <c r="U55" s="372">
        <v>0</v>
      </c>
      <c r="V55" s="390"/>
      <c r="W55" s="391"/>
      <c r="X55" s="392">
        <f t="shared" ref="X55:Z57" si="2">SUM(X56)</f>
        <v>37.98</v>
      </c>
      <c r="Y55" s="392">
        <f t="shared" si="2"/>
        <v>42.98</v>
      </c>
      <c r="Z55" s="392">
        <f t="shared" si="2"/>
        <v>6</v>
      </c>
      <c r="AA55" s="165"/>
      <c r="AB55" s="124"/>
    </row>
    <row r="56" ht="48.75" customHeight="1" spans="1:28">
      <c r="A56" s="91"/>
      <c r="B56" s="311"/>
      <c r="C56" s="312"/>
      <c r="D56" s="327"/>
      <c r="E56" s="323"/>
      <c r="F56" s="170"/>
      <c r="G56" s="324"/>
      <c r="H56" s="139"/>
      <c r="I56" s="338"/>
      <c r="J56" s="347"/>
      <c r="K56" s="347"/>
      <c r="L56" s="347"/>
      <c r="M56" s="347" t="s">
        <v>350</v>
      </c>
      <c r="N56" s="106"/>
      <c r="O56" s="336">
        <v>1</v>
      </c>
      <c r="P56" s="337">
        <v>13</v>
      </c>
      <c r="Q56" s="135"/>
      <c r="R56" s="370">
        <v>86</v>
      </c>
      <c r="S56" s="371">
        <v>0</v>
      </c>
      <c r="T56" s="370">
        <v>7</v>
      </c>
      <c r="U56" s="372">
        <v>0</v>
      </c>
      <c r="V56" s="390"/>
      <c r="W56" s="391"/>
      <c r="X56" s="392">
        <f t="shared" si="2"/>
        <v>37.98</v>
      </c>
      <c r="Y56" s="392">
        <f t="shared" si="2"/>
        <v>42.98</v>
      </c>
      <c r="Z56" s="392">
        <f t="shared" si="2"/>
        <v>6</v>
      </c>
      <c r="AA56" s="392">
        <f>SUM(AA57)</f>
        <v>0</v>
      </c>
      <c r="AB56" s="392"/>
    </row>
    <row r="57" ht="29.25" customHeight="1" spans="1:28">
      <c r="A57" s="91"/>
      <c r="B57" s="311"/>
      <c r="C57" s="312"/>
      <c r="D57" s="327"/>
      <c r="E57" s="323"/>
      <c r="F57" s="170"/>
      <c r="G57" s="324"/>
      <c r="H57" s="139"/>
      <c r="I57" s="338"/>
      <c r="J57" s="347"/>
      <c r="K57" s="347"/>
      <c r="L57" s="347"/>
      <c r="M57" s="347" t="s">
        <v>525</v>
      </c>
      <c r="N57" s="106"/>
      <c r="O57" s="336">
        <v>1</v>
      </c>
      <c r="P57" s="337">
        <v>13</v>
      </c>
      <c r="Q57" s="135"/>
      <c r="R57" s="370">
        <v>86</v>
      </c>
      <c r="S57" s="371">
        <v>0</v>
      </c>
      <c r="T57" s="370">
        <v>7</v>
      </c>
      <c r="U57" s="372">
        <v>95555</v>
      </c>
      <c r="V57" s="390"/>
      <c r="W57" s="391"/>
      <c r="X57" s="392">
        <f t="shared" si="2"/>
        <v>37.98</v>
      </c>
      <c r="Y57" s="392">
        <f t="shared" si="2"/>
        <v>42.98</v>
      </c>
      <c r="Z57" s="392">
        <f t="shared" si="2"/>
        <v>6</v>
      </c>
      <c r="AA57" s="392">
        <f>SUM(AA58)</f>
        <v>0</v>
      </c>
      <c r="AB57" s="392"/>
    </row>
    <row r="58" ht="29.25" customHeight="1" spans="1:28">
      <c r="A58" s="91"/>
      <c r="B58" s="311"/>
      <c r="C58" s="312"/>
      <c r="D58" s="327"/>
      <c r="E58" s="323"/>
      <c r="F58" s="170"/>
      <c r="G58" s="324"/>
      <c r="H58" s="139"/>
      <c r="I58" s="139"/>
      <c r="J58" s="339" t="s">
        <v>346</v>
      </c>
      <c r="K58" s="339"/>
      <c r="L58" s="339"/>
      <c r="M58" s="339"/>
      <c r="N58" s="340"/>
      <c r="O58" s="341">
        <v>1</v>
      </c>
      <c r="P58" s="137">
        <v>13</v>
      </c>
      <c r="Q58" s="135" t="s">
        <v>332</v>
      </c>
      <c r="R58" s="375">
        <v>86</v>
      </c>
      <c r="S58" s="376" t="s">
        <v>313</v>
      </c>
      <c r="T58" s="375">
        <v>7</v>
      </c>
      <c r="U58" s="377">
        <v>95555</v>
      </c>
      <c r="V58" s="378">
        <v>850</v>
      </c>
      <c r="W58" s="361"/>
      <c r="X58" s="379">
        <v>37.98</v>
      </c>
      <c r="Y58" s="379">
        <v>42.98</v>
      </c>
      <c r="Z58" s="408">
        <v>6</v>
      </c>
      <c r="AA58" s="165"/>
      <c r="AB58" s="124"/>
    </row>
    <row r="59" ht="15" customHeight="1" spans="1:28">
      <c r="A59" s="91"/>
      <c r="B59" s="311"/>
      <c r="C59" s="312"/>
      <c r="D59" s="313" t="s">
        <v>268</v>
      </c>
      <c r="E59" s="314"/>
      <c r="F59" s="314"/>
      <c r="G59" s="314"/>
      <c r="H59" s="314"/>
      <c r="I59" s="314"/>
      <c r="J59" s="351"/>
      <c r="K59" s="351"/>
      <c r="L59" s="351"/>
      <c r="M59" s="351"/>
      <c r="N59" s="352"/>
      <c r="O59" s="353">
        <v>2</v>
      </c>
      <c r="P59" s="354" t="s">
        <v>310</v>
      </c>
      <c r="Q59" s="135" t="s">
        <v>310</v>
      </c>
      <c r="R59" s="399" t="s">
        <v>310</v>
      </c>
      <c r="S59" s="400" t="s">
        <v>310</v>
      </c>
      <c r="T59" s="399" t="s">
        <v>310</v>
      </c>
      <c r="U59" s="401" t="s">
        <v>310</v>
      </c>
      <c r="V59" s="402" t="s">
        <v>310</v>
      </c>
      <c r="W59" s="361"/>
      <c r="X59" s="403">
        <f t="shared" ref="X59:Z62" si="3">X60</f>
        <v>104.8</v>
      </c>
      <c r="Y59" s="403">
        <f t="shared" si="3"/>
        <v>108.3</v>
      </c>
      <c r="Z59" s="415">
        <f t="shared" si="3"/>
        <v>112.1</v>
      </c>
      <c r="AA59" s="165"/>
      <c r="AB59" s="124"/>
    </row>
    <row r="60" ht="15" customHeight="1" spans="1:28">
      <c r="A60" s="91"/>
      <c r="B60" s="311"/>
      <c r="C60" s="312"/>
      <c r="D60" s="315"/>
      <c r="E60" s="316" t="s">
        <v>269</v>
      </c>
      <c r="F60" s="317"/>
      <c r="G60" s="317"/>
      <c r="H60" s="317"/>
      <c r="I60" s="317"/>
      <c r="J60" s="317"/>
      <c r="K60" s="317"/>
      <c r="L60" s="317"/>
      <c r="M60" s="317"/>
      <c r="N60" s="333"/>
      <c r="O60" s="334">
        <v>2</v>
      </c>
      <c r="P60" s="335">
        <v>3</v>
      </c>
      <c r="Q60" s="363" t="s">
        <v>310</v>
      </c>
      <c r="R60" s="364" t="s">
        <v>310</v>
      </c>
      <c r="S60" s="365" t="s">
        <v>310</v>
      </c>
      <c r="T60" s="364" t="s">
        <v>310</v>
      </c>
      <c r="U60" s="366" t="s">
        <v>310</v>
      </c>
      <c r="V60" s="367" t="s">
        <v>310</v>
      </c>
      <c r="W60" s="368"/>
      <c r="X60" s="369">
        <f t="shared" si="3"/>
        <v>104.8</v>
      </c>
      <c r="Y60" s="369">
        <f t="shared" si="3"/>
        <v>108.3</v>
      </c>
      <c r="Z60" s="406">
        <f t="shared" si="3"/>
        <v>112.1</v>
      </c>
      <c r="AA60" s="165"/>
      <c r="AB60" s="124"/>
    </row>
    <row r="61" ht="57.75" customHeight="1" spans="1:28">
      <c r="A61" s="91"/>
      <c r="B61" s="311"/>
      <c r="C61" s="312"/>
      <c r="D61" s="315"/>
      <c r="E61" s="318"/>
      <c r="F61" s="180" t="s">
        <v>524</v>
      </c>
      <c r="G61" s="180"/>
      <c r="H61" s="170"/>
      <c r="I61" s="170"/>
      <c r="J61" s="170"/>
      <c r="K61" s="170"/>
      <c r="L61" s="170"/>
      <c r="M61" s="170"/>
      <c r="N61" s="139"/>
      <c r="O61" s="336">
        <v>2</v>
      </c>
      <c r="P61" s="337">
        <v>3</v>
      </c>
      <c r="Q61" s="135" t="s">
        <v>322</v>
      </c>
      <c r="R61" s="370" t="s">
        <v>329</v>
      </c>
      <c r="S61" s="371" t="s">
        <v>313</v>
      </c>
      <c r="T61" s="370" t="s">
        <v>260</v>
      </c>
      <c r="U61" s="372" t="s">
        <v>314</v>
      </c>
      <c r="V61" s="373" t="s">
        <v>310</v>
      </c>
      <c r="W61" s="361"/>
      <c r="X61" s="374">
        <f t="shared" si="3"/>
        <v>104.8</v>
      </c>
      <c r="Y61" s="374">
        <f t="shared" si="3"/>
        <v>108.3</v>
      </c>
      <c r="Z61" s="407">
        <f t="shared" si="3"/>
        <v>112.1</v>
      </c>
      <c r="AA61" s="165"/>
      <c r="AB61" s="124"/>
    </row>
    <row r="62" ht="29.25" customHeight="1" spans="1:28">
      <c r="A62" s="91"/>
      <c r="B62" s="311"/>
      <c r="C62" s="312"/>
      <c r="D62" s="315"/>
      <c r="E62" s="322"/>
      <c r="F62" s="319"/>
      <c r="G62" s="320"/>
      <c r="H62" s="180" t="s">
        <v>354</v>
      </c>
      <c r="I62" s="170"/>
      <c r="J62" s="170"/>
      <c r="K62" s="170"/>
      <c r="L62" s="170"/>
      <c r="M62" s="170"/>
      <c r="N62" s="139"/>
      <c r="O62" s="336">
        <v>2</v>
      </c>
      <c r="P62" s="337">
        <v>3</v>
      </c>
      <c r="Q62" s="135" t="s">
        <v>355</v>
      </c>
      <c r="R62" s="370" t="s">
        <v>329</v>
      </c>
      <c r="S62" s="371" t="s">
        <v>313</v>
      </c>
      <c r="T62" s="370" t="s">
        <v>356</v>
      </c>
      <c r="U62" s="372" t="s">
        <v>314</v>
      </c>
      <c r="V62" s="373" t="s">
        <v>310</v>
      </c>
      <c r="W62" s="361"/>
      <c r="X62" s="374">
        <f t="shared" si="3"/>
        <v>104.8</v>
      </c>
      <c r="Y62" s="374">
        <f t="shared" si="3"/>
        <v>108.3</v>
      </c>
      <c r="Z62" s="407">
        <f t="shared" si="3"/>
        <v>112.1</v>
      </c>
      <c r="AA62" s="165"/>
      <c r="AB62" s="124"/>
    </row>
    <row r="63" ht="29.25" customHeight="1" spans="1:28">
      <c r="A63" s="91"/>
      <c r="B63" s="311"/>
      <c r="C63" s="312"/>
      <c r="D63" s="315"/>
      <c r="E63" s="322"/>
      <c r="F63" s="180"/>
      <c r="G63" s="325"/>
      <c r="H63" s="321"/>
      <c r="I63" s="180" t="s">
        <v>357</v>
      </c>
      <c r="J63" s="170"/>
      <c r="K63" s="170"/>
      <c r="L63" s="170"/>
      <c r="M63" s="170"/>
      <c r="N63" s="139"/>
      <c r="O63" s="336">
        <v>2</v>
      </c>
      <c r="P63" s="337">
        <v>3</v>
      </c>
      <c r="Q63" s="135" t="s">
        <v>358</v>
      </c>
      <c r="R63" s="370" t="s">
        <v>329</v>
      </c>
      <c r="S63" s="371" t="s">
        <v>313</v>
      </c>
      <c r="T63" s="370" t="s">
        <v>356</v>
      </c>
      <c r="U63" s="372" t="s">
        <v>359</v>
      </c>
      <c r="V63" s="373" t="s">
        <v>310</v>
      </c>
      <c r="W63" s="361"/>
      <c r="X63" s="374">
        <f>X64+X65</f>
        <v>104.8</v>
      </c>
      <c r="Y63" s="374">
        <f>Y64+Y65</f>
        <v>108.3</v>
      </c>
      <c r="Z63" s="407">
        <f>Z64+Z65</f>
        <v>112.1</v>
      </c>
      <c r="AA63" s="165"/>
      <c r="AB63" s="124"/>
    </row>
    <row r="64" ht="29.25" customHeight="1" spans="1:28">
      <c r="A64" s="91"/>
      <c r="B64" s="311"/>
      <c r="C64" s="312"/>
      <c r="D64" s="315"/>
      <c r="E64" s="322"/>
      <c r="F64" s="180"/>
      <c r="G64" s="325"/>
      <c r="H64" s="326"/>
      <c r="I64" s="321"/>
      <c r="J64" s="347" t="s">
        <v>318</v>
      </c>
      <c r="K64" s="347"/>
      <c r="L64" s="347"/>
      <c r="M64" s="347"/>
      <c r="N64" s="106"/>
      <c r="O64" s="336">
        <v>2</v>
      </c>
      <c r="P64" s="337">
        <v>3</v>
      </c>
      <c r="Q64" s="135" t="s">
        <v>358</v>
      </c>
      <c r="R64" s="370" t="s">
        <v>329</v>
      </c>
      <c r="S64" s="371" t="s">
        <v>313</v>
      </c>
      <c r="T64" s="370" t="s">
        <v>356</v>
      </c>
      <c r="U64" s="372" t="s">
        <v>359</v>
      </c>
      <c r="V64" s="388" t="s">
        <v>320</v>
      </c>
      <c r="W64" s="361"/>
      <c r="X64" s="389">
        <v>97.096</v>
      </c>
      <c r="Y64" s="389">
        <v>97.096</v>
      </c>
      <c r="Z64" s="411">
        <v>97.096</v>
      </c>
      <c r="AA64" s="165"/>
      <c r="AB64" s="124"/>
    </row>
    <row r="65" ht="29.25" customHeight="1" spans="1:28">
      <c r="A65" s="91"/>
      <c r="B65" s="311"/>
      <c r="C65" s="312"/>
      <c r="D65" s="327"/>
      <c r="E65" s="323"/>
      <c r="F65" s="170"/>
      <c r="G65" s="324"/>
      <c r="H65" s="139"/>
      <c r="I65" s="139"/>
      <c r="J65" s="339" t="s">
        <v>334</v>
      </c>
      <c r="K65" s="339"/>
      <c r="L65" s="339"/>
      <c r="M65" s="339"/>
      <c r="N65" s="340"/>
      <c r="O65" s="341">
        <v>2</v>
      </c>
      <c r="P65" s="137">
        <v>3</v>
      </c>
      <c r="Q65" s="135" t="s">
        <v>358</v>
      </c>
      <c r="R65" s="375" t="s">
        <v>329</v>
      </c>
      <c r="S65" s="376" t="s">
        <v>313</v>
      </c>
      <c r="T65" s="375" t="s">
        <v>356</v>
      </c>
      <c r="U65" s="377" t="s">
        <v>359</v>
      </c>
      <c r="V65" s="378" t="s">
        <v>360</v>
      </c>
      <c r="W65" s="361"/>
      <c r="X65" s="379">
        <v>7.704</v>
      </c>
      <c r="Y65" s="379">
        <v>11.204</v>
      </c>
      <c r="Z65" s="408">
        <v>15.004</v>
      </c>
      <c r="AA65" s="165"/>
      <c r="AB65" s="124"/>
    </row>
    <row r="66" ht="29.25" customHeight="1" spans="1:28">
      <c r="A66" s="91"/>
      <c r="B66" s="311"/>
      <c r="C66" s="312"/>
      <c r="D66" s="313" t="s">
        <v>270</v>
      </c>
      <c r="E66" s="314"/>
      <c r="F66" s="314"/>
      <c r="G66" s="314"/>
      <c r="H66" s="314"/>
      <c r="I66" s="314"/>
      <c r="J66" s="351"/>
      <c r="K66" s="351"/>
      <c r="L66" s="351"/>
      <c r="M66" s="351"/>
      <c r="N66" s="352"/>
      <c r="O66" s="353">
        <v>3</v>
      </c>
      <c r="P66" s="354" t="s">
        <v>310</v>
      </c>
      <c r="Q66" s="135" t="s">
        <v>310</v>
      </c>
      <c r="R66" s="399" t="s">
        <v>310</v>
      </c>
      <c r="S66" s="400" t="s">
        <v>310</v>
      </c>
      <c r="T66" s="399" t="s">
        <v>310</v>
      </c>
      <c r="U66" s="401" t="s">
        <v>310</v>
      </c>
      <c r="V66" s="402" t="s">
        <v>310</v>
      </c>
      <c r="W66" s="361"/>
      <c r="X66" s="362">
        <f t="shared" ref="X66:Z68" si="4">X67</f>
        <v>0</v>
      </c>
      <c r="Y66" s="362">
        <f t="shared" si="4"/>
        <v>0</v>
      </c>
      <c r="Z66" s="438">
        <f t="shared" si="4"/>
        <v>0</v>
      </c>
      <c r="AA66" s="165"/>
      <c r="AB66" s="124"/>
    </row>
    <row r="67" ht="47.25" customHeight="1" spans="1:28">
      <c r="A67" s="91"/>
      <c r="B67" s="311"/>
      <c r="C67" s="312"/>
      <c r="D67" s="315"/>
      <c r="E67" s="316" t="s">
        <v>361</v>
      </c>
      <c r="F67" s="317"/>
      <c r="G67" s="317"/>
      <c r="H67" s="317"/>
      <c r="I67" s="317"/>
      <c r="J67" s="317"/>
      <c r="K67" s="317"/>
      <c r="L67" s="317"/>
      <c r="M67" s="317"/>
      <c r="N67" s="333"/>
      <c r="O67" s="334">
        <v>3</v>
      </c>
      <c r="P67" s="335">
        <v>10</v>
      </c>
      <c r="Q67" s="427" t="s">
        <v>310</v>
      </c>
      <c r="R67" s="364" t="s">
        <v>310</v>
      </c>
      <c r="S67" s="365" t="s">
        <v>310</v>
      </c>
      <c r="T67" s="364" t="s">
        <v>310</v>
      </c>
      <c r="U67" s="366" t="s">
        <v>310</v>
      </c>
      <c r="V67" s="367" t="s">
        <v>310</v>
      </c>
      <c r="W67" s="428"/>
      <c r="X67" s="369">
        <f t="shared" si="4"/>
        <v>0</v>
      </c>
      <c r="Y67" s="369">
        <f t="shared" si="4"/>
        <v>0</v>
      </c>
      <c r="Z67" s="406">
        <f t="shared" si="4"/>
        <v>0</v>
      </c>
      <c r="AA67" s="165"/>
      <c r="AB67" s="124"/>
    </row>
    <row r="68" ht="72.75" customHeight="1" spans="1:28">
      <c r="A68" s="91"/>
      <c r="B68" s="311"/>
      <c r="C68" s="312"/>
      <c r="D68" s="315"/>
      <c r="E68" s="318"/>
      <c r="F68" s="180" t="s">
        <v>526</v>
      </c>
      <c r="G68" s="180"/>
      <c r="H68" s="180"/>
      <c r="I68" s="170"/>
      <c r="J68" s="170"/>
      <c r="K68" s="170"/>
      <c r="L68" s="170"/>
      <c r="M68" s="170"/>
      <c r="N68" s="139"/>
      <c r="O68" s="336">
        <v>3</v>
      </c>
      <c r="P68" s="337">
        <v>10</v>
      </c>
      <c r="Q68" s="135" t="s">
        <v>312</v>
      </c>
      <c r="R68" s="370">
        <v>85</v>
      </c>
      <c r="S68" s="371" t="s">
        <v>313</v>
      </c>
      <c r="T68" s="370" t="s">
        <v>260</v>
      </c>
      <c r="U68" s="372" t="s">
        <v>314</v>
      </c>
      <c r="V68" s="373" t="s">
        <v>310</v>
      </c>
      <c r="W68" s="361"/>
      <c r="X68" s="374">
        <f t="shared" si="4"/>
        <v>0</v>
      </c>
      <c r="Y68" s="374">
        <f t="shared" si="4"/>
        <v>0</v>
      </c>
      <c r="Z68" s="407">
        <f t="shared" si="4"/>
        <v>0</v>
      </c>
      <c r="AA68" s="165"/>
      <c r="AB68" s="124"/>
    </row>
    <row r="69" ht="86.25" customHeight="1" spans="1:28">
      <c r="A69" s="91"/>
      <c r="B69" s="311"/>
      <c r="C69" s="312"/>
      <c r="D69" s="315"/>
      <c r="E69" s="322"/>
      <c r="F69" s="319"/>
      <c r="G69" s="320"/>
      <c r="H69" s="321"/>
      <c r="I69" s="180" t="s">
        <v>527</v>
      </c>
      <c r="J69" s="170"/>
      <c r="K69" s="170"/>
      <c r="L69" s="170"/>
      <c r="M69" s="170"/>
      <c r="N69" s="139"/>
      <c r="O69" s="336">
        <v>3</v>
      </c>
      <c r="P69" s="337">
        <v>10</v>
      </c>
      <c r="Q69" s="135" t="s">
        <v>364</v>
      </c>
      <c r="R69" s="370">
        <v>85</v>
      </c>
      <c r="S69" s="371" t="s">
        <v>365</v>
      </c>
      <c r="T69" s="370" t="s">
        <v>260</v>
      </c>
      <c r="U69" s="372">
        <v>0</v>
      </c>
      <c r="V69" s="373" t="s">
        <v>310</v>
      </c>
      <c r="W69" s="361"/>
      <c r="X69" s="374">
        <f>X70</f>
        <v>0</v>
      </c>
      <c r="Y69" s="374">
        <f>Y71</f>
        <v>0</v>
      </c>
      <c r="Z69" s="407">
        <f>Z71</f>
        <v>0</v>
      </c>
      <c r="AA69" s="165"/>
      <c r="AB69" s="124"/>
    </row>
    <row r="70" ht="86.25" customHeight="1" spans="1:28">
      <c r="A70" s="91"/>
      <c r="B70" s="311"/>
      <c r="C70" s="312"/>
      <c r="D70" s="327"/>
      <c r="E70" s="323"/>
      <c r="F70" s="416"/>
      <c r="G70" s="100"/>
      <c r="H70" s="338"/>
      <c r="I70" s="338"/>
      <c r="J70" s="170"/>
      <c r="K70" s="170"/>
      <c r="L70" s="170"/>
      <c r="M70" s="170" t="s">
        <v>366</v>
      </c>
      <c r="N70" s="139"/>
      <c r="O70" s="336">
        <v>3</v>
      </c>
      <c r="P70" s="337">
        <v>10</v>
      </c>
      <c r="Q70" s="135"/>
      <c r="R70" s="370">
        <v>85</v>
      </c>
      <c r="S70" s="371" t="s">
        <v>365</v>
      </c>
      <c r="T70" s="370">
        <v>1</v>
      </c>
      <c r="U70" s="372">
        <v>0</v>
      </c>
      <c r="V70" s="373"/>
      <c r="W70" s="361"/>
      <c r="X70" s="374">
        <f>SUM(X71)</f>
        <v>0</v>
      </c>
      <c r="Y70" s="374">
        <f>SUM(Y71)</f>
        <v>0</v>
      </c>
      <c r="Z70" s="407">
        <v>0</v>
      </c>
      <c r="AA70" s="165"/>
      <c r="AB70" s="124"/>
    </row>
    <row r="71" ht="29.25" customHeight="1" spans="1:28">
      <c r="A71" s="91"/>
      <c r="B71" s="311"/>
      <c r="C71" s="312"/>
      <c r="D71" s="327"/>
      <c r="E71" s="323"/>
      <c r="F71" s="170"/>
      <c r="G71" s="324"/>
      <c r="H71" s="139"/>
      <c r="I71" s="338"/>
      <c r="J71" s="339" t="s">
        <v>334</v>
      </c>
      <c r="K71" s="339"/>
      <c r="L71" s="339"/>
      <c r="M71" s="339"/>
      <c r="N71" s="340"/>
      <c r="O71" s="341">
        <v>3</v>
      </c>
      <c r="P71" s="137">
        <v>10</v>
      </c>
      <c r="Q71" s="135" t="s">
        <v>364</v>
      </c>
      <c r="R71" s="375">
        <v>85</v>
      </c>
      <c r="S71" s="376" t="s">
        <v>365</v>
      </c>
      <c r="T71" s="375">
        <v>1</v>
      </c>
      <c r="U71" s="377">
        <v>90055</v>
      </c>
      <c r="V71" s="378" t="s">
        <v>360</v>
      </c>
      <c r="W71" s="361"/>
      <c r="X71" s="379">
        <v>0</v>
      </c>
      <c r="Y71" s="379">
        <v>0</v>
      </c>
      <c r="Z71" s="408">
        <v>0</v>
      </c>
      <c r="AA71" s="165"/>
      <c r="AB71" s="124"/>
    </row>
    <row r="72" ht="15" customHeight="1" spans="1:28">
      <c r="A72" s="91"/>
      <c r="B72" s="311"/>
      <c r="C72" s="312"/>
      <c r="D72" s="313" t="s">
        <v>274</v>
      </c>
      <c r="E72" s="314"/>
      <c r="F72" s="314"/>
      <c r="G72" s="314"/>
      <c r="H72" s="314"/>
      <c r="I72" s="314"/>
      <c r="J72" s="351"/>
      <c r="K72" s="351"/>
      <c r="L72" s="351"/>
      <c r="M72" s="351"/>
      <c r="N72" s="352"/>
      <c r="O72" s="353">
        <v>4</v>
      </c>
      <c r="P72" s="354" t="s">
        <v>310</v>
      </c>
      <c r="Q72" s="135" t="s">
        <v>310</v>
      </c>
      <c r="R72" s="399" t="s">
        <v>310</v>
      </c>
      <c r="S72" s="400" t="s">
        <v>310</v>
      </c>
      <c r="T72" s="399" t="s">
        <v>310</v>
      </c>
      <c r="U72" s="401" t="s">
        <v>310</v>
      </c>
      <c r="V72" s="402" t="s">
        <v>310</v>
      </c>
      <c r="W72" s="361"/>
      <c r="X72" s="403">
        <f>X73+X86</f>
        <v>3988.773</v>
      </c>
      <c r="Y72" s="403">
        <f>Y73+Y86</f>
        <v>2923.575</v>
      </c>
      <c r="Z72" s="415">
        <f>Z73+Z86</f>
        <v>822.393</v>
      </c>
      <c r="AA72" s="165"/>
      <c r="AB72" s="124"/>
    </row>
    <row r="73" ht="15" customHeight="1" spans="1:28">
      <c r="A73" s="91"/>
      <c r="B73" s="311"/>
      <c r="C73" s="312"/>
      <c r="D73" s="315"/>
      <c r="E73" s="316" t="s">
        <v>276</v>
      </c>
      <c r="F73" s="317"/>
      <c r="G73" s="317"/>
      <c r="H73" s="317"/>
      <c r="I73" s="317"/>
      <c r="J73" s="317"/>
      <c r="K73" s="317"/>
      <c r="L73" s="317"/>
      <c r="M73" s="317"/>
      <c r="N73" s="333"/>
      <c r="O73" s="334">
        <v>4</v>
      </c>
      <c r="P73" s="335">
        <v>9</v>
      </c>
      <c r="Q73" s="427" t="s">
        <v>310</v>
      </c>
      <c r="R73" s="364" t="s">
        <v>310</v>
      </c>
      <c r="S73" s="365" t="s">
        <v>310</v>
      </c>
      <c r="T73" s="364" t="s">
        <v>310</v>
      </c>
      <c r="U73" s="366" t="s">
        <v>310</v>
      </c>
      <c r="V73" s="367" t="s">
        <v>310</v>
      </c>
      <c r="W73" s="428"/>
      <c r="X73" s="369">
        <f>X74+X82</f>
        <v>3988.773</v>
      </c>
      <c r="Y73" s="369">
        <f>Y74+Y82</f>
        <v>2923.575</v>
      </c>
      <c r="Z73" s="406">
        <f>Z74+Z82</f>
        <v>470.293</v>
      </c>
      <c r="AA73" s="165"/>
      <c r="AB73" s="124"/>
    </row>
    <row r="74" ht="63" customHeight="1" spans="1:28">
      <c r="A74" s="91"/>
      <c r="B74" s="311"/>
      <c r="C74" s="312"/>
      <c r="D74" s="315"/>
      <c r="E74" s="318"/>
      <c r="F74" s="180" t="s">
        <v>526</v>
      </c>
      <c r="G74" s="170"/>
      <c r="H74" s="170"/>
      <c r="I74" s="170"/>
      <c r="J74" s="170"/>
      <c r="K74" s="170"/>
      <c r="L74" s="170"/>
      <c r="M74" s="170"/>
      <c r="N74" s="139"/>
      <c r="O74" s="336">
        <v>4</v>
      </c>
      <c r="P74" s="337">
        <v>9</v>
      </c>
      <c r="Q74" s="135" t="s">
        <v>368</v>
      </c>
      <c r="R74" s="370" t="s">
        <v>371</v>
      </c>
      <c r="S74" s="371" t="s">
        <v>313</v>
      </c>
      <c r="T74" s="370" t="s">
        <v>260</v>
      </c>
      <c r="U74" s="372" t="s">
        <v>314</v>
      </c>
      <c r="V74" s="373" t="s">
        <v>310</v>
      </c>
      <c r="W74" s="361"/>
      <c r="X74" s="374">
        <f t="shared" ref="X74:Z76" si="5">X75</f>
        <v>3988.773</v>
      </c>
      <c r="Y74" s="374">
        <f t="shared" si="5"/>
        <v>2923.575</v>
      </c>
      <c r="Z74" s="407">
        <f t="shared" si="5"/>
        <v>470.293</v>
      </c>
      <c r="AA74" s="165"/>
      <c r="AB74" s="124"/>
    </row>
    <row r="75" ht="23.25" customHeight="1" spans="1:28">
      <c r="A75" s="91"/>
      <c r="B75" s="311"/>
      <c r="C75" s="312"/>
      <c r="D75" s="315"/>
      <c r="E75" s="322"/>
      <c r="F75" s="321"/>
      <c r="G75" s="180" t="s">
        <v>369</v>
      </c>
      <c r="H75" s="170"/>
      <c r="I75" s="170"/>
      <c r="J75" s="170"/>
      <c r="K75" s="170"/>
      <c r="L75" s="170"/>
      <c r="M75" s="170"/>
      <c r="N75" s="139"/>
      <c r="O75" s="336">
        <v>4</v>
      </c>
      <c r="P75" s="337">
        <v>9</v>
      </c>
      <c r="Q75" s="135" t="s">
        <v>370</v>
      </c>
      <c r="R75" s="370" t="s">
        <v>371</v>
      </c>
      <c r="S75" s="371" t="s">
        <v>372</v>
      </c>
      <c r="T75" s="370" t="s">
        <v>260</v>
      </c>
      <c r="U75" s="372" t="s">
        <v>314</v>
      </c>
      <c r="V75" s="373" t="s">
        <v>310</v>
      </c>
      <c r="W75" s="361"/>
      <c r="X75" s="374">
        <f>X76+X79</f>
        <v>3988.773</v>
      </c>
      <c r="Y75" s="374">
        <f>Y76+Y79</f>
        <v>2923.575</v>
      </c>
      <c r="Z75" s="407">
        <f>Z76+Z79</f>
        <v>470.293</v>
      </c>
      <c r="AA75" s="165"/>
      <c r="AB75" s="124"/>
    </row>
    <row r="76" ht="29.25" hidden="1" customHeight="1" spans="1:28">
      <c r="A76" s="91"/>
      <c r="B76" s="311"/>
      <c r="C76" s="312"/>
      <c r="D76" s="315"/>
      <c r="E76" s="322"/>
      <c r="F76" s="180"/>
      <c r="G76" s="320"/>
      <c r="H76" s="180" t="s">
        <v>373</v>
      </c>
      <c r="I76" s="170"/>
      <c r="J76" s="170"/>
      <c r="K76" s="170"/>
      <c r="L76" s="170"/>
      <c r="M76" s="170"/>
      <c r="N76" s="139"/>
      <c r="O76" s="336">
        <v>4</v>
      </c>
      <c r="P76" s="337">
        <v>9</v>
      </c>
      <c r="Q76" s="135" t="s">
        <v>374</v>
      </c>
      <c r="R76" s="370" t="s">
        <v>371</v>
      </c>
      <c r="S76" s="371" t="s">
        <v>372</v>
      </c>
      <c r="T76" s="370" t="s">
        <v>375</v>
      </c>
      <c r="U76" s="372" t="s">
        <v>314</v>
      </c>
      <c r="V76" s="373" t="s">
        <v>310</v>
      </c>
      <c r="W76" s="361"/>
      <c r="X76" s="374">
        <f t="shared" si="5"/>
        <v>0</v>
      </c>
      <c r="Y76" s="374">
        <f t="shared" si="5"/>
        <v>0</v>
      </c>
      <c r="Z76" s="407">
        <f t="shared" si="5"/>
        <v>0</v>
      </c>
      <c r="AA76" s="165"/>
      <c r="AB76" s="124"/>
    </row>
    <row r="77" ht="29.25" hidden="1" customHeight="1" spans="1:28">
      <c r="A77" s="91"/>
      <c r="B77" s="311"/>
      <c r="C77" s="312"/>
      <c r="D77" s="315"/>
      <c r="E77" s="322"/>
      <c r="F77" s="180"/>
      <c r="G77" s="325"/>
      <c r="H77" s="321"/>
      <c r="I77" s="180" t="s">
        <v>376</v>
      </c>
      <c r="J77" s="170"/>
      <c r="K77" s="170"/>
      <c r="L77" s="170"/>
      <c r="M77" s="170"/>
      <c r="N77" s="139"/>
      <c r="O77" s="336">
        <v>4</v>
      </c>
      <c r="P77" s="337">
        <v>9</v>
      </c>
      <c r="Q77" s="135" t="s">
        <v>377</v>
      </c>
      <c r="R77" s="370" t="s">
        <v>371</v>
      </c>
      <c r="S77" s="371" t="s">
        <v>372</v>
      </c>
      <c r="T77" s="370" t="s">
        <v>375</v>
      </c>
      <c r="U77" s="372" t="s">
        <v>378</v>
      </c>
      <c r="V77" s="373" t="s">
        <v>310</v>
      </c>
      <c r="W77" s="361"/>
      <c r="X77" s="374">
        <f>X78</f>
        <v>0</v>
      </c>
      <c r="Y77" s="374">
        <f>Y78</f>
        <v>0</v>
      </c>
      <c r="Z77" s="407">
        <f>Z78</f>
        <v>0</v>
      </c>
      <c r="AA77" s="165"/>
      <c r="AB77" s="124"/>
    </row>
    <row r="78" ht="1.5" customHeight="1" spans="1:28">
      <c r="A78" s="91"/>
      <c r="B78" s="311"/>
      <c r="C78" s="312"/>
      <c r="D78" s="315"/>
      <c r="E78" s="322"/>
      <c r="F78" s="180"/>
      <c r="G78" s="325"/>
      <c r="H78" s="139"/>
      <c r="I78" s="338"/>
      <c r="J78" s="339" t="s">
        <v>334</v>
      </c>
      <c r="K78" s="339"/>
      <c r="L78" s="339"/>
      <c r="M78" s="339"/>
      <c r="N78" s="340"/>
      <c r="O78" s="341">
        <v>4</v>
      </c>
      <c r="P78" s="137">
        <v>9</v>
      </c>
      <c r="Q78" s="135" t="s">
        <v>377</v>
      </c>
      <c r="R78" s="375" t="s">
        <v>371</v>
      </c>
      <c r="S78" s="376" t="s">
        <v>372</v>
      </c>
      <c r="T78" s="375" t="s">
        <v>375</v>
      </c>
      <c r="U78" s="377" t="s">
        <v>378</v>
      </c>
      <c r="V78" s="378" t="s">
        <v>360</v>
      </c>
      <c r="W78" s="361"/>
      <c r="X78" s="379">
        <v>0</v>
      </c>
      <c r="Y78" s="379">
        <v>0</v>
      </c>
      <c r="Z78" s="408">
        <v>0</v>
      </c>
      <c r="AA78" s="165"/>
      <c r="AB78" s="124"/>
    </row>
    <row r="79" ht="41.25" customHeight="1" spans="1:28">
      <c r="A79" s="91"/>
      <c r="B79" s="311"/>
      <c r="C79" s="312"/>
      <c r="D79" s="315"/>
      <c r="E79" s="322"/>
      <c r="F79" s="180"/>
      <c r="G79" s="325"/>
      <c r="H79" s="180" t="s">
        <v>379</v>
      </c>
      <c r="I79" s="170"/>
      <c r="J79" s="416"/>
      <c r="K79" s="416"/>
      <c r="L79" s="416"/>
      <c r="M79" s="416"/>
      <c r="N79" s="338"/>
      <c r="O79" s="420">
        <v>4</v>
      </c>
      <c r="P79" s="421">
        <v>9</v>
      </c>
      <c r="Q79" s="135" t="s">
        <v>380</v>
      </c>
      <c r="R79" s="429" t="s">
        <v>371</v>
      </c>
      <c r="S79" s="430" t="s">
        <v>372</v>
      </c>
      <c r="T79" s="429" t="s">
        <v>381</v>
      </c>
      <c r="U79" s="431" t="s">
        <v>314</v>
      </c>
      <c r="V79" s="432" t="s">
        <v>310</v>
      </c>
      <c r="W79" s="361"/>
      <c r="X79" s="433">
        <f>X80</f>
        <v>3988.773</v>
      </c>
      <c r="Y79" s="433">
        <f>Y80</f>
        <v>2923.575</v>
      </c>
      <c r="Z79" s="439">
        <f>Z80</f>
        <v>470.293</v>
      </c>
      <c r="AA79" s="165"/>
      <c r="AB79" s="124"/>
    </row>
    <row r="80" ht="29.25" customHeight="1" spans="1:28">
      <c r="A80" s="91"/>
      <c r="B80" s="311"/>
      <c r="C80" s="312"/>
      <c r="D80" s="315"/>
      <c r="E80" s="322"/>
      <c r="F80" s="180"/>
      <c r="G80" s="325"/>
      <c r="H80" s="321"/>
      <c r="I80" s="180" t="s">
        <v>382</v>
      </c>
      <c r="J80" s="170"/>
      <c r="K80" s="170"/>
      <c r="L80" s="170"/>
      <c r="M80" s="170"/>
      <c r="N80" s="139"/>
      <c r="O80" s="336">
        <v>4</v>
      </c>
      <c r="P80" s="337">
        <v>9</v>
      </c>
      <c r="Q80" s="135" t="s">
        <v>383</v>
      </c>
      <c r="R80" s="370" t="s">
        <v>371</v>
      </c>
      <c r="S80" s="371" t="s">
        <v>372</v>
      </c>
      <c r="T80" s="370" t="s">
        <v>381</v>
      </c>
      <c r="U80" s="372" t="s">
        <v>384</v>
      </c>
      <c r="V80" s="373" t="s">
        <v>310</v>
      </c>
      <c r="W80" s="361"/>
      <c r="X80" s="374">
        <f>SUM(X81)</f>
        <v>3988.773</v>
      </c>
      <c r="Y80" s="374">
        <f>Y85+SUM(Y81)</f>
        <v>2923.575</v>
      </c>
      <c r="Z80" s="407">
        <f>SUM(Z81)</f>
        <v>470.293</v>
      </c>
      <c r="AA80" s="165"/>
      <c r="AB80" s="124"/>
    </row>
    <row r="81" ht="41.25" customHeight="1" spans="1:28">
      <c r="A81" s="91"/>
      <c r="B81" s="311"/>
      <c r="C81" s="312"/>
      <c r="D81" s="315"/>
      <c r="E81" s="323"/>
      <c r="F81" s="170"/>
      <c r="G81" s="324"/>
      <c r="H81" s="338"/>
      <c r="I81" s="338"/>
      <c r="J81" s="170"/>
      <c r="K81" s="170"/>
      <c r="L81" s="170"/>
      <c r="M81" s="422" t="s">
        <v>334</v>
      </c>
      <c r="N81" s="423"/>
      <c r="O81" s="424">
        <v>4</v>
      </c>
      <c r="P81" s="425">
        <v>9</v>
      </c>
      <c r="Q81" s="181"/>
      <c r="R81" s="434">
        <v>85</v>
      </c>
      <c r="S81" s="435">
        <v>2</v>
      </c>
      <c r="T81" s="434">
        <v>6</v>
      </c>
      <c r="U81" s="436">
        <v>90050</v>
      </c>
      <c r="V81" s="396">
        <v>240</v>
      </c>
      <c r="W81" s="397"/>
      <c r="X81" s="398">
        <v>3988.773</v>
      </c>
      <c r="Y81" s="398">
        <v>2923.575</v>
      </c>
      <c r="Z81" s="414">
        <v>470.293</v>
      </c>
      <c r="AA81" s="165"/>
      <c r="AB81" s="124"/>
    </row>
    <row r="82" ht="36.75" customHeight="1" spans="1:28">
      <c r="A82" s="91"/>
      <c r="B82" s="311"/>
      <c r="C82" s="312"/>
      <c r="D82" s="315"/>
      <c r="E82" s="323"/>
      <c r="F82" s="170"/>
      <c r="G82" s="324"/>
      <c r="H82" s="338"/>
      <c r="I82" s="338"/>
      <c r="J82" s="170"/>
      <c r="K82" s="170"/>
      <c r="L82" s="170"/>
      <c r="M82" s="139" t="s">
        <v>528</v>
      </c>
      <c r="N82" s="139"/>
      <c r="O82" s="336">
        <v>4</v>
      </c>
      <c r="P82" s="337">
        <v>9</v>
      </c>
      <c r="Q82" s="135"/>
      <c r="R82" s="370">
        <v>85</v>
      </c>
      <c r="S82" s="371">
        <v>6</v>
      </c>
      <c r="T82" s="370">
        <v>3</v>
      </c>
      <c r="U82" s="372">
        <v>0</v>
      </c>
      <c r="V82" s="373"/>
      <c r="W82" s="361"/>
      <c r="X82" s="374">
        <f t="shared" ref="X82:Z84" si="6">SUM(X83)</f>
        <v>0</v>
      </c>
      <c r="Y82" s="374">
        <f t="shared" si="6"/>
        <v>0</v>
      </c>
      <c r="Z82" s="407">
        <f t="shared" si="6"/>
        <v>0</v>
      </c>
      <c r="AA82" s="165"/>
      <c r="AB82" s="124"/>
    </row>
    <row r="83" ht="35.25" customHeight="1" spans="1:28">
      <c r="A83" s="91"/>
      <c r="B83" s="311"/>
      <c r="C83" s="312"/>
      <c r="D83" s="315"/>
      <c r="E83" s="323"/>
      <c r="F83" s="170"/>
      <c r="G83" s="324"/>
      <c r="H83" s="338"/>
      <c r="I83" s="338"/>
      <c r="J83" s="170"/>
      <c r="K83" s="170"/>
      <c r="L83" s="170"/>
      <c r="M83" s="139" t="s">
        <v>529</v>
      </c>
      <c r="N83" s="139"/>
      <c r="O83" s="336">
        <v>4</v>
      </c>
      <c r="P83" s="337">
        <v>9</v>
      </c>
      <c r="Q83" s="135"/>
      <c r="R83" s="370">
        <v>85</v>
      </c>
      <c r="S83" s="371">
        <v>6</v>
      </c>
      <c r="T83" s="370">
        <v>3</v>
      </c>
      <c r="U83" s="372">
        <v>90038</v>
      </c>
      <c r="V83" s="373"/>
      <c r="W83" s="361"/>
      <c r="X83" s="374">
        <f t="shared" si="6"/>
        <v>0</v>
      </c>
      <c r="Y83" s="374">
        <f t="shared" si="6"/>
        <v>0</v>
      </c>
      <c r="Z83" s="407">
        <f t="shared" si="6"/>
        <v>0</v>
      </c>
      <c r="AA83" s="165"/>
      <c r="AB83" s="124"/>
    </row>
    <row r="84" ht="4.5" hidden="1" customHeight="1" spans="1:28">
      <c r="A84" s="91"/>
      <c r="B84" s="311"/>
      <c r="C84" s="312"/>
      <c r="D84" s="315"/>
      <c r="E84" s="323"/>
      <c r="F84" s="170"/>
      <c r="G84" s="324"/>
      <c r="H84" s="338"/>
      <c r="I84" s="338"/>
      <c r="J84" s="170"/>
      <c r="K84" s="170"/>
      <c r="L84" s="170"/>
      <c r="M84" s="139" t="s">
        <v>387</v>
      </c>
      <c r="N84" s="139"/>
      <c r="O84" s="336">
        <v>4</v>
      </c>
      <c r="P84" s="337">
        <v>9</v>
      </c>
      <c r="Q84" s="135"/>
      <c r="R84" s="370">
        <v>85</v>
      </c>
      <c r="S84" s="371">
        <v>2</v>
      </c>
      <c r="T84" s="370">
        <v>5</v>
      </c>
      <c r="U84" s="372" t="s">
        <v>388</v>
      </c>
      <c r="V84" s="373"/>
      <c r="W84" s="361"/>
      <c r="X84" s="374">
        <f t="shared" si="6"/>
        <v>0</v>
      </c>
      <c r="Y84" s="374">
        <f t="shared" si="6"/>
        <v>0</v>
      </c>
      <c r="Z84" s="407">
        <f>SUM(Z85)</f>
        <v>0</v>
      </c>
      <c r="AA84" s="165"/>
      <c r="AB84" s="124"/>
    </row>
    <row r="85" ht="36" customHeight="1" spans="1:28">
      <c r="A85" s="91"/>
      <c r="B85" s="311"/>
      <c r="C85" s="312"/>
      <c r="D85" s="315"/>
      <c r="E85" s="323"/>
      <c r="F85" s="170"/>
      <c r="G85" s="324"/>
      <c r="H85" s="139"/>
      <c r="I85" s="338"/>
      <c r="J85" s="339" t="s">
        <v>334</v>
      </c>
      <c r="K85" s="339"/>
      <c r="L85" s="339"/>
      <c r="M85" s="339"/>
      <c r="N85" s="340"/>
      <c r="O85" s="341">
        <v>4</v>
      </c>
      <c r="P85" s="137">
        <v>9</v>
      </c>
      <c r="Q85" s="135" t="s">
        <v>383</v>
      </c>
      <c r="R85" s="375" t="s">
        <v>371</v>
      </c>
      <c r="S85" s="376">
        <v>6</v>
      </c>
      <c r="T85" s="375">
        <v>3</v>
      </c>
      <c r="U85" s="377">
        <v>90038</v>
      </c>
      <c r="V85" s="378" t="s">
        <v>360</v>
      </c>
      <c r="W85" s="361"/>
      <c r="X85" s="379"/>
      <c r="Y85" s="379"/>
      <c r="Z85" s="408"/>
      <c r="AA85" s="165"/>
      <c r="AB85" s="124"/>
    </row>
    <row r="86" ht="15" customHeight="1" spans="1:28">
      <c r="A86" s="91"/>
      <c r="B86" s="311"/>
      <c r="C86" s="312"/>
      <c r="D86" s="315"/>
      <c r="E86" s="316" t="s">
        <v>277</v>
      </c>
      <c r="F86" s="317"/>
      <c r="G86" s="317"/>
      <c r="H86" s="317"/>
      <c r="I86" s="317"/>
      <c r="J86" s="342"/>
      <c r="K86" s="342"/>
      <c r="L86" s="342"/>
      <c r="M86" s="342"/>
      <c r="N86" s="343"/>
      <c r="O86" s="344">
        <v>4</v>
      </c>
      <c r="P86" s="345">
        <v>12</v>
      </c>
      <c r="Q86" s="427" t="s">
        <v>310</v>
      </c>
      <c r="R86" s="380" t="s">
        <v>310</v>
      </c>
      <c r="S86" s="381" t="s">
        <v>310</v>
      </c>
      <c r="T86" s="380" t="s">
        <v>310</v>
      </c>
      <c r="U86" s="382" t="s">
        <v>310</v>
      </c>
      <c r="V86" s="383" t="s">
        <v>310</v>
      </c>
      <c r="W86" s="428"/>
      <c r="X86" s="369">
        <f>X87+X92</f>
        <v>0</v>
      </c>
      <c r="Y86" s="369">
        <f>Y87</f>
        <v>0</v>
      </c>
      <c r="Z86" s="406">
        <f>Z87+Z92</f>
        <v>352.1</v>
      </c>
      <c r="AA86" s="165"/>
      <c r="AB86" s="124"/>
    </row>
    <row r="87" ht="64.5" customHeight="1" spans="1:28">
      <c r="A87" s="91"/>
      <c r="B87" s="311"/>
      <c r="C87" s="312"/>
      <c r="D87" s="315"/>
      <c r="E87" s="318"/>
      <c r="F87" s="180" t="s">
        <v>526</v>
      </c>
      <c r="G87" s="170"/>
      <c r="H87" s="170"/>
      <c r="I87" s="170"/>
      <c r="J87" s="170"/>
      <c r="K87" s="170"/>
      <c r="L87" s="170"/>
      <c r="M87" s="170"/>
      <c r="N87" s="139"/>
      <c r="O87" s="336">
        <v>4</v>
      </c>
      <c r="P87" s="337">
        <v>12</v>
      </c>
      <c r="Q87" s="135" t="s">
        <v>368</v>
      </c>
      <c r="R87" s="370" t="s">
        <v>371</v>
      </c>
      <c r="S87" s="371" t="s">
        <v>313</v>
      </c>
      <c r="T87" s="370" t="s">
        <v>260</v>
      </c>
      <c r="U87" s="372" t="s">
        <v>314</v>
      </c>
      <c r="V87" s="373" t="s">
        <v>310</v>
      </c>
      <c r="W87" s="361"/>
      <c r="X87" s="374">
        <f>X88</f>
        <v>0</v>
      </c>
      <c r="Y87" s="374">
        <f>(Y88+Y92)</f>
        <v>0</v>
      </c>
      <c r="Z87" s="407">
        <f>Z91</f>
        <v>0</v>
      </c>
      <c r="AA87" s="165"/>
      <c r="AB87" s="124"/>
    </row>
    <row r="88" ht="64.5" customHeight="1" spans="1:28">
      <c r="A88" s="91"/>
      <c r="B88" s="311"/>
      <c r="C88" s="312"/>
      <c r="D88" s="315"/>
      <c r="E88" s="318"/>
      <c r="F88" s="321"/>
      <c r="G88" s="170"/>
      <c r="H88" s="170"/>
      <c r="I88" s="170"/>
      <c r="J88" s="170"/>
      <c r="K88" s="170"/>
      <c r="L88" s="170"/>
      <c r="M88" s="170" t="s">
        <v>390</v>
      </c>
      <c r="N88" s="139"/>
      <c r="O88" s="336">
        <v>4</v>
      </c>
      <c r="P88" s="337">
        <v>12</v>
      </c>
      <c r="Q88" s="135" t="s">
        <v>394</v>
      </c>
      <c r="R88" s="370" t="s">
        <v>371</v>
      </c>
      <c r="S88" s="371">
        <v>1</v>
      </c>
      <c r="T88" s="370" t="s">
        <v>260</v>
      </c>
      <c r="U88" s="372" t="s">
        <v>314</v>
      </c>
      <c r="V88" s="373" t="s">
        <v>310</v>
      </c>
      <c r="W88" s="361"/>
      <c r="X88" s="374">
        <f>SUM(X89)</f>
        <v>0</v>
      </c>
      <c r="Y88" s="374">
        <f>SUM(Y89)</f>
        <v>0</v>
      </c>
      <c r="Z88" s="407">
        <f>SUM(Z89)</f>
        <v>0</v>
      </c>
      <c r="AA88" s="165"/>
      <c r="AB88" s="124"/>
    </row>
    <row r="89" ht="64.5" customHeight="1" spans="1:28">
      <c r="A89" s="91"/>
      <c r="B89" s="311"/>
      <c r="C89" s="312"/>
      <c r="D89" s="315"/>
      <c r="E89" s="318"/>
      <c r="F89" s="321"/>
      <c r="G89" s="170"/>
      <c r="H89" s="170"/>
      <c r="I89" s="170"/>
      <c r="J89" s="170"/>
      <c r="K89" s="170"/>
      <c r="L89" s="170"/>
      <c r="M89" s="170" t="s">
        <v>391</v>
      </c>
      <c r="N89" s="139"/>
      <c r="O89" s="336">
        <v>4</v>
      </c>
      <c r="P89" s="337">
        <v>12</v>
      </c>
      <c r="Q89" s="135"/>
      <c r="R89" s="370">
        <v>85</v>
      </c>
      <c r="S89" s="371">
        <v>1</v>
      </c>
      <c r="T89" s="370">
        <v>2</v>
      </c>
      <c r="U89" s="372">
        <v>0</v>
      </c>
      <c r="V89" s="373"/>
      <c r="W89" s="361"/>
      <c r="X89" s="374">
        <f>SUM(X90)</f>
        <v>0</v>
      </c>
      <c r="Y89" s="374">
        <f>SUM(Y90)</f>
        <v>0</v>
      </c>
      <c r="Z89" s="407">
        <v>0</v>
      </c>
      <c r="AA89" s="165"/>
      <c r="AB89" s="124"/>
    </row>
    <row r="90" ht="64.5" customHeight="1" spans="1:28">
      <c r="A90" s="91"/>
      <c r="B90" s="311"/>
      <c r="C90" s="312"/>
      <c r="D90" s="315"/>
      <c r="E90" s="318"/>
      <c r="F90" s="321"/>
      <c r="G90" s="170"/>
      <c r="H90" s="170"/>
      <c r="I90" s="170"/>
      <c r="J90" s="170"/>
      <c r="K90" s="170"/>
      <c r="L90" s="170"/>
      <c r="M90" s="170" t="s">
        <v>392</v>
      </c>
      <c r="N90" s="139"/>
      <c r="O90" s="336">
        <v>4</v>
      </c>
      <c r="P90" s="337">
        <v>12</v>
      </c>
      <c r="Q90" s="135"/>
      <c r="R90" s="370">
        <v>85</v>
      </c>
      <c r="S90" s="371">
        <v>1</v>
      </c>
      <c r="T90" s="370">
        <v>2</v>
      </c>
      <c r="U90" s="372">
        <v>90044</v>
      </c>
      <c r="V90" s="373"/>
      <c r="W90" s="361"/>
      <c r="X90" s="374">
        <f>SUM(X91)</f>
        <v>0</v>
      </c>
      <c r="Y90" s="374">
        <f>SUM(Y91)</f>
        <v>0</v>
      </c>
      <c r="Z90" s="407">
        <v>0</v>
      </c>
      <c r="AA90" s="165"/>
      <c r="AB90" s="124"/>
    </row>
    <row r="91" ht="64.5" customHeight="1" spans="1:28">
      <c r="A91" s="91"/>
      <c r="B91" s="311"/>
      <c r="C91" s="312"/>
      <c r="D91" s="315"/>
      <c r="E91" s="318"/>
      <c r="F91" s="321"/>
      <c r="G91" s="170"/>
      <c r="H91" s="170"/>
      <c r="I91" s="170"/>
      <c r="J91" s="170"/>
      <c r="K91" s="170"/>
      <c r="L91" s="170"/>
      <c r="M91" s="170" t="s">
        <v>334</v>
      </c>
      <c r="N91" s="139"/>
      <c r="O91" s="336">
        <v>4</v>
      </c>
      <c r="P91" s="337">
        <v>12</v>
      </c>
      <c r="Q91" s="135"/>
      <c r="R91" s="370">
        <v>85</v>
      </c>
      <c r="S91" s="371">
        <v>1</v>
      </c>
      <c r="T91" s="370">
        <v>2</v>
      </c>
      <c r="U91" s="372">
        <v>90044</v>
      </c>
      <c r="V91" s="396">
        <v>240</v>
      </c>
      <c r="W91" s="361"/>
      <c r="X91" s="374">
        <v>0</v>
      </c>
      <c r="Y91" s="374">
        <v>0</v>
      </c>
      <c r="Z91" s="407">
        <v>0</v>
      </c>
      <c r="AA91" s="165"/>
      <c r="AB91" s="124"/>
    </row>
    <row r="92" ht="15" customHeight="1" spans="1:28">
      <c r="A92" s="91"/>
      <c r="B92" s="311"/>
      <c r="C92" s="312"/>
      <c r="D92" s="315"/>
      <c r="E92" s="322"/>
      <c r="F92" s="321"/>
      <c r="G92" s="417" t="s">
        <v>393</v>
      </c>
      <c r="H92" s="418"/>
      <c r="I92" s="418"/>
      <c r="J92" s="418"/>
      <c r="K92" s="418"/>
      <c r="L92" s="418"/>
      <c r="M92" s="418"/>
      <c r="N92" s="426"/>
      <c r="O92" s="331">
        <v>4</v>
      </c>
      <c r="P92" s="332">
        <v>12</v>
      </c>
      <c r="Q92" s="363" t="s">
        <v>394</v>
      </c>
      <c r="R92" s="357" t="s">
        <v>371</v>
      </c>
      <c r="S92" s="358" t="s">
        <v>395</v>
      </c>
      <c r="T92" s="357" t="s">
        <v>260</v>
      </c>
      <c r="U92" s="359" t="s">
        <v>314</v>
      </c>
      <c r="V92" s="360" t="s">
        <v>310</v>
      </c>
      <c r="W92" s="368"/>
      <c r="X92" s="362">
        <f>X96+X93</f>
        <v>0</v>
      </c>
      <c r="Y92" s="362">
        <f>Y96+Y93</f>
        <v>0</v>
      </c>
      <c r="Z92" s="438">
        <f>Z96+Z93</f>
        <v>352.1</v>
      </c>
      <c r="AA92" s="165"/>
      <c r="AB92" s="124"/>
    </row>
    <row r="93" ht="115.5" customHeight="1" spans="1:28">
      <c r="A93" s="91"/>
      <c r="B93" s="311"/>
      <c r="C93" s="312"/>
      <c r="D93" s="315"/>
      <c r="E93" s="322"/>
      <c r="F93" s="321"/>
      <c r="G93" s="419"/>
      <c r="H93" s="418"/>
      <c r="I93" s="418"/>
      <c r="J93" s="418"/>
      <c r="K93" s="418"/>
      <c r="L93" s="418"/>
      <c r="M93" s="170" t="s">
        <v>396</v>
      </c>
      <c r="N93" s="426"/>
      <c r="O93" s="336">
        <v>4</v>
      </c>
      <c r="P93" s="337">
        <v>12</v>
      </c>
      <c r="Q93" s="135"/>
      <c r="R93" s="370">
        <v>85</v>
      </c>
      <c r="S93" s="371">
        <v>3</v>
      </c>
      <c r="T93" s="370">
        <v>3</v>
      </c>
      <c r="U93" s="372">
        <v>0</v>
      </c>
      <c r="V93" s="360"/>
      <c r="W93" s="368"/>
      <c r="X93" s="374">
        <f t="shared" ref="X93:Z94" si="7">SUM(X94)</f>
        <v>0</v>
      </c>
      <c r="Y93" s="374">
        <f t="shared" si="7"/>
        <v>0</v>
      </c>
      <c r="Z93" s="407">
        <f t="shared" si="7"/>
        <v>352.1</v>
      </c>
      <c r="AA93" s="165"/>
      <c r="AB93" s="124"/>
    </row>
    <row r="94" ht="98.25" customHeight="1" spans="1:28">
      <c r="A94" s="91"/>
      <c r="B94" s="311"/>
      <c r="C94" s="312"/>
      <c r="D94" s="315"/>
      <c r="E94" s="322"/>
      <c r="F94" s="321"/>
      <c r="G94" s="419"/>
      <c r="H94" s="418"/>
      <c r="I94" s="418"/>
      <c r="J94" s="418"/>
      <c r="K94" s="418"/>
      <c r="L94" s="418"/>
      <c r="M94" s="170" t="s">
        <v>398</v>
      </c>
      <c r="N94" s="426"/>
      <c r="O94" s="336">
        <v>4</v>
      </c>
      <c r="P94" s="337">
        <v>12</v>
      </c>
      <c r="Q94" s="135"/>
      <c r="R94" s="370">
        <v>85</v>
      </c>
      <c r="S94" s="371">
        <v>3</v>
      </c>
      <c r="T94" s="370">
        <v>3</v>
      </c>
      <c r="U94" s="372" t="s">
        <v>399</v>
      </c>
      <c r="V94" s="360"/>
      <c r="W94" s="368"/>
      <c r="X94" s="374">
        <f t="shared" si="7"/>
        <v>0</v>
      </c>
      <c r="Y94" s="374">
        <f t="shared" si="7"/>
        <v>0</v>
      </c>
      <c r="Z94" s="407">
        <f t="shared" si="7"/>
        <v>352.1</v>
      </c>
      <c r="AA94" s="165"/>
      <c r="AB94" s="124"/>
    </row>
    <row r="95" ht="33" customHeight="1" spans="1:28">
      <c r="A95" s="91"/>
      <c r="B95" s="311"/>
      <c r="C95" s="312"/>
      <c r="D95" s="315"/>
      <c r="E95" s="322"/>
      <c r="F95" s="321"/>
      <c r="G95" s="419"/>
      <c r="H95" s="418"/>
      <c r="I95" s="418"/>
      <c r="J95" s="418"/>
      <c r="K95" s="418"/>
      <c r="L95" s="418"/>
      <c r="M95" s="170" t="s">
        <v>334</v>
      </c>
      <c r="N95" s="426"/>
      <c r="O95" s="336">
        <v>4</v>
      </c>
      <c r="P95" s="337">
        <v>12</v>
      </c>
      <c r="Q95" s="135"/>
      <c r="R95" s="370">
        <v>85</v>
      </c>
      <c r="S95" s="371">
        <v>3</v>
      </c>
      <c r="T95" s="370">
        <v>3</v>
      </c>
      <c r="U95" s="372" t="s">
        <v>399</v>
      </c>
      <c r="V95" s="388">
        <v>240</v>
      </c>
      <c r="W95" s="437"/>
      <c r="X95" s="389">
        <v>0</v>
      </c>
      <c r="Y95" s="389">
        <v>0</v>
      </c>
      <c r="Z95" s="411">
        <v>352.1</v>
      </c>
      <c r="AA95" s="165"/>
      <c r="AB95" s="124"/>
    </row>
    <row r="96" ht="35.25" customHeight="1" spans="1:28">
      <c r="A96" s="91"/>
      <c r="B96" s="311"/>
      <c r="C96" s="312"/>
      <c r="D96" s="315"/>
      <c r="E96" s="322"/>
      <c r="F96" s="180"/>
      <c r="G96" s="320"/>
      <c r="H96" s="180" t="s">
        <v>400</v>
      </c>
      <c r="I96" s="170"/>
      <c r="J96" s="170"/>
      <c r="K96" s="170"/>
      <c r="L96" s="170"/>
      <c r="M96" s="170"/>
      <c r="N96" s="139"/>
      <c r="O96" s="336">
        <v>4</v>
      </c>
      <c r="P96" s="337">
        <v>12</v>
      </c>
      <c r="Q96" s="135" t="s">
        <v>397</v>
      </c>
      <c r="R96" s="370" t="s">
        <v>371</v>
      </c>
      <c r="S96" s="371" t="s">
        <v>395</v>
      </c>
      <c r="T96" s="370" t="s">
        <v>403</v>
      </c>
      <c r="U96" s="372" t="s">
        <v>314</v>
      </c>
      <c r="V96" s="373" t="s">
        <v>310</v>
      </c>
      <c r="W96" s="361"/>
      <c r="X96" s="374">
        <f t="shared" ref="X96:Z97" si="8">X97</f>
        <v>0</v>
      </c>
      <c r="Y96" s="374">
        <f t="shared" si="8"/>
        <v>0</v>
      </c>
      <c r="Z96" s="407">
        <f t="shared" si="8"/>
        <v>0</v>
      </c>
      <c r="AA96" s="165"/>
      <c r="AB96" s="124"/>
    </row>
    <row r="97" ht="29.25" customHeight="1" spans="1:28">
      <c r="A97" s="91"/>
      <c r="B97" s="311"/>
      <c r="C97" s="312"/>
      <c r="D97" s="315"/>
      <c r="E97" s="322"/>
      <c r="F97" s="180"/>
      <c r="G97" s="325"/>
      <c r="H97" s="321"/>
      <c r="I97" s="180" t="s">
        <v>401</v>
      </c>
      <c r="J97" s="170"/>
      <c r="K97" s="170"/>
      <c r="L97" s="170"/>
      <c r="M97" s="170"/>
      <c r="N97" s="139"/>
      <c r="O97" s="336">
        <v>4</v>
      </c>
      <c r="P97" s="337">
        <v>12</v>
      </c>
      <c r="Q97" s="135" t="s">
        <v>402</v>
      </c>
      <c r="R97" s="370" t="s">
        <v>371</v>
      </c>
      <c r="S97" s="371" t="s">
        <v>395</v>
      </c>
      <c r="T97" s="370" t="s">
        <v>403</v>
      </c>
      <c r="U97" s="372">
        <v>90052</v>
      </c>
      <c r="V97" s="373" t="s">
        <v>310</v>
      </c>
      <c r="W97" s="361"/>
      <c r="X97" s="374">
        <f t="shared" si="8"/>
        <v>0</v>
      </c>
      <c r="Y97" s="374">
        <f t="shared" si="8"/>
        <v>0</v>
      </c>
      <c r="Z97" s="407">
        <f t="shared" si="8"/>
        <v>0</v>
      </c>
      <c r="AA97" s="165"/>
      <c r="AB97" s="124"/>
    </row>
    <row r="98" ht="39" customHeight="1" spans="1:28">
      <c r="A98" s="91"/>
      <c r="B98" s="311"/>
      <c r="C98" s="312"/>
      <c r="D98" s="327"/>
      <c r="E98" s="323"/>
      <c r="F98" s="170"/>
      <c r="G98" s="324"/>
      <c r="H98" s="139"/>
      <c r="I98" s="338"/>
      <c r="J98" s="339" t="s">
        <v>334</v>
      </c>
      <c r="K98" s="339"/>
      <c r="L98" s="339"/>
      <c r="M98" s="339"/>
      <c r="N98" s="340"/>
      <c r="O98" s="341">
        <v>4</v>
      </c>
      <c r="P98" s="137">
        <v>12</v>
      </c>
      <c r="Q98" s="135" t="s">
        <v>402</v>
      </c>
      <c r="R98" s="375" t="s">
        <v>371</v>
      </c>
      <c r="S98" s="376" t="s">
        <v>395</v>
      </c>
      <c r="T98" s="375" t="s">
        <v>403</v>
      </c>
      <c r="U98" s="377">
        <v>90052</v>
      </c>
      <c r="V98" s="378" t="s">
        <v>360</v>
      </c>
      <c r="W98" s="361"/>
      <c r="X98" s="379">
        <v>0</v>
      </c>
      <c r="Y98" s="379">
        <v>0</v>
      </c>
      <c r="Z98" s="408">
        <v>0</v>
      </c>
      <c r="AA98" s="165"/>
      <c r="AB98" s="124"/>
    </row>
    <row r="99" ht="15" customHeight="1" spans="1:28">
      <c r="A99" s="91"/>
      <c r="B99" s="311"/>
      <c r="C99" s="312"/>
      <c r="D99" s="313" t="s">
        <v>278</v>
      </c>
      <c r="E99" s="314"/>
      <c r="F99" s="314"/>
      <c r="G99" s="314"/>
      <c r="H99" s="314"/>
      <c r="I99" s="314"/>
      <c r="J99" s="351"/>
      <c r="K99" s="351"/>
      <c r="L99" s="351"/>
      <c r="M99" s="351"/>
      <c r="N99" s="352"/>
      <c r="O99" s="353">
        <v>5</v>
      </c>
      <c r="P99" s="354" t="s">
        <v>310</v>
      </c>
      <c r="Q99" s="135" t="s">
        <v>310</v>
      </c>
      <c r="R99" s="399" t="s">
        <v>310</v>
      </c>
      <c r="S99" s="400" t="s">
        <v>310</v>
      </c>
      <c r="T99" s="399" t="s">
        <v>310</v>
      </c>
      <c r="U99" s="401" t="s">
        <v>310</v>
      </c>
      <c r="V99" s="402" t="s">
        <v>310</v>
      </c>
      <c r="W99" s="361"/>
      <c r="X99" s="362">
        <f>X100+X106+X114</f>
        <v>555.01</v>
      </c>
      <c r="Y99" s="362">
        <f>Y100+Y106+Y114</f>
        <v>248</v>
      </c>
      <c r="Z99" s="438">
        <f>Z100+Z106+Z114</f>
        <v>131.03</v>
      </c>
      <c r="AA99" s="165"/>
      <c r="AB99" s="124"/>
    </row>
    <row r="100" ht="15" customHeight="1" spans="1:28">
      <c r="A100" s="91"/>
      <c r="B100" s="311"/>
      <c r="C100" s="312"/>
      <c r="D100" s="315"/>
      <c r="E100" s="316" t="s">
        <v>279</v>
      </c>
      <c r="F100" s="317"/>
      <c r="G100" s="317"/>
      <c r="H100" s="317"/>
      <c r="I100" s="317"/>
      <c r="J100" s="317"/>
      <c r="K100" s="317"/>
      <c r="L100" s="317"/>
      <c r="M100" s="317"/>
      <c r="N100" s="333"/>
      <c r="O100" s="334">
        <v>5</v>
      </c>
      <c r="P100" s="335">
        <v>1</v>
      </c>
      <c r="Q100" s="427" t="s">
        <v>310</v>
      </c>
      <c r="R100" s="364" t="s">
        <v>310</v>
      </c>
      <c r="S100" s="365" t="s">
        <v>310</v>
      </c>
      <c r="T100" s="364" t="s">
        <v>310</v>
      </c>
      <c r="U100" s="366" t="s">
        <v>310</v>
      </c>
      <c r="V100" s="367" t="s">
        <v>310</v>
      </c>
      <c r="W100" s="428"/>
      <c r="X100" s="369">
        <f t="shared" ref="X100:Z103" si="9">X101</f>
        <v>0</v>
      </c>
      <c r="Y100" s="369">
        <f t="shared" si="9"/>
        <v>0</v>
      </c>
      <c r="Z100" s="406">
        <f t="shared" si="9"/>
        <v>0</v>
      </c>
      <c r="AA100" s="165"/>
      <c r="AB100" s="124"/>
    </row>
    <row r="101" ht="66" customHeight="1" spans="1:28">
      <c r="A101" s="91"/>
      <c r="B101" s="311"/>
      <c r="C101" s="312"/>
      <c r="D101" s="315"/>
      <c r="E101" s="318"/>
      <c r="F101" s="180" t="s">
        <v>526</v>
      </c>
      <c r="G101" s="170"/>
      <c r="H101" s="170"/>
      <c r="I101" s="170"/>
      <c r="J101" s="170"/>
      <c r="K101" s="170"/>
      <c r="L101" s="170"/>
      <c r="M101" s="170"/>
      <c r="N101" s="139"/>
      <c r="O101" s="336">
        <v>5</v>
      </c>
      <c r="P101" s="337">
        <v>1</v>
      </c>
      <c r="Q101" s="135" t="s">
        <v>368</v>
      </c>
      <c r="R101" s="370" t="s">
        <v>371</v>
      </c>
      <c r="S101" s="371" t="s">
        <v>313</v>
      </c>
      <c r="T101" s="370" t="s">
        <v>260</v>
      </c>
      <c r="U101" s="372" t="s">
        <v>314</v>
      </c>
      <c r="V101" s="373" t="s">
        <v>310</v>
      </c>
      <c r="W101" s="361"/>
      <c r="X101" s="374">
        <f t="shared" si="9"/>
        <v>0</v>
      </c>
      <c r="Y101" s="374">
        <f t="shared" si="9"/>
        <v>0</v>
      </c>
      <c r="Z101" s="407">
        <f t="shared" si="9"/>
        <v>0</v>
      </c>
      <c r="AA101" s="165"/>
      <c r="AB101" s="124"/>
    </row>
    <row r="102" ht="15" customHeight="1" spans="1:28">
      <c r="A102" s="91"/>
      <c r="B102" s="311"/>
      <c r="C102" s="312"/>
      <c r="D102" s="315"/>
      <c r="E102" s="322"/>
      <c r="F102" s="321"/>
      <c r="G102" s="180" t="s">
        <v>404</v>
      </c>
      <c r="H102" s="170"/>
      <c r="I102" s="170"/>
      <c r="J102" s="170"/>
      <c r="K102" s="170"/>
      <c r="L102" s="170"/>
      <c r="M102" s="170"/>
      <c r="N102" s="139"/>
      <c r="O102" s="336">
        <v>5</v>
      </c>
      <c r="P102" s="337">
        <v>1</v>
      </c>
      <c r="Q102" s="135" t="s">
        <v>405</v>
      </c>
      <c r="R102" s="370" t="s">
        <v>371</v>
      </c>
      <c r="S102" s="371" t="s">
        <v>406</v>
      </c>
      <c r="T102" s="370" t="s">
        <v>260</v>
      </c>
      <c r="U102" s="372" t="s">
        <v>314</v>
      </c>
      <c r="V102" s="373" t="s">
        <v>310</v>
      </c>
      <c r="W102" s="361"/>
      <c r="X102" s="374">
        <f t="shared" si="9"/>
        <v>0</v>
      </c>
      <c r="Y102" s="374">
        <f t="shared" si="9"/>
        <v>0</v>
      </c>
      <c r="Z102" s="407">
        <f t="shared" si="9"/>
        <v>0</v>
      </c>
      <c r="AA102" s="165"/>
      <c r="AB102" s="124"/>
    </row>
    <row r="103" ht="15" customHeight="1" spans="1:28">
      <c r="A103" s="91"/>
      <c r="B103" s="311"/>
      <c r="C103" s="312"/>
      <c r="D103" s="315"/>
      <c r="E103" s="322"/>
      <c r="F103" s="180"/>
      <c r="G103" s="320"/>
      <c r="H103" s="180" t="s">
        <v>407</v>
      </c>
      <c r="I103" s="170"/>
      <c r="J103" s="170"/>
      <c r="K103" s="170"/>
      <c r="L103" s="170"/>
      <c r="M103" s="170"/>
      <c r="N103" s="139"/>
      <c r="O103" s="336">
        <v>5</v>
      </c>
      <c r="P103" s="337">
        <v>1</v>
      </c>
      <c r="Q103" s="135" t="s">
        <v>408</v>
      </c>
      <c r="R103" s="370" t="s">
        <v>371</v>
      </c>
      <c r="S103" s="371" t="s">
        <v>406</v>
      </c>
      <c r="T103" s="370" t="s">
        <v>403</v>
      </c>
      <c r="U103" s="372" t="s">
        <v>314</v>
      </c>
      <c r="V103" s="373" t="s">
        <v>310</v>
      </c>
      <c r="W103" s="361"/>
      <c r="X103" s="374">
        <f t="shared" si="9"/>
        <v>0</v>
      </c>
      <c r="Y103" s="374">
        <f t="shared" si="9"/>
        <v>0</v>
      </c>
      <c r="Z103" s="407">
        <f t="shared" si="9"/>
        <v>0</v>
      </c>
      <c r="AA103" s="165"/>
      <c r="AB103" s="124"/>
    </row>
    <row r="104" ht="15" customHeight="1" spans="1:28">
      <c r="A104" s="91"/>
      <c r="B104" s="311"/>
      <c r="C104" s="312"/>
      <c r="D104" s="315"/>
      <c r="E104" s="322"/>
      <c r="F104" s="180"/>
      <c r="G104" s="325"/>
      <c r="H104" s="321"/>
      <c r="I104" s="180" t="s">
        <v>409</v>
      </c>
      <c r="J104" s="170"/>
      <c r="K104" s="170"/>
      <c r="L104" s="170"/>
      <c r="M104" s="170"/>
      <c r="N104" s="139"/>
      <c r="O104" s="336">
        <v>5</v>
      </c>
      <c r="P104" s="337">
        <v>1</v>
      </c>
      <c r="Q104" s="135" t="s">
        <v>410</v>
      </c>
      <c r="R104" s="370" t="s">
        <v>371</v>
      </c>
      <c r="S104" s="371" t="s">
        <v>406</v>
      </c>
      <c r="T104" s="370" t="s">
        <v>403</v>
      </c>
      <c r="U104" s="372" t="s">
        <v>411</v>
      </c>
      <c r="V104" s="373" t="s">
        <v>310</v>
      </c>
      <c r="W104" s="361"/>
      <c r="X104" s="374">
        <f>X105</f>
        <v>0</v>
      </c>
      <c r="Y104" s="374">
        <f>Y105</f>
        <v>0</v>
      </c>
      <c r="Z104" s="407">
        <f>Z105</f>
        <v>0</v>
      </c>
      <c r="AA104" s="165"/>
      <c r="AB104" s="124"/>
    </row>
    <row r="105" ht="29.25" customHeight="1" spans="1:28">
      <c r="A105" s="91"/>
      <c r="B105" s="311"/>
      <c r="C105" s="312"/>
      <c r="D105" s="315"/>
      <c r="E105" s="323"/>
      <c r="F105" s="170"/>
      <c r="G105" s="324"/>
      <c r="H105" s="139"/>
      <c r="I105" s="338"/>
      <c r="J105" s="339" t="s">
        <v>334</v>
      </c>
      <c r="K105" s="339"/>
      <c r="L105" s="339"/>
      <c r="M105" s="339"/>
      <c r="N105" s="340"/>
      <c r="O105" s="341">
        <v>5</v>
      </c>
      <c r="P105" s="137">
        <v>1</v>
      </c>
      <c r="Q105" s="135" t="s">
        <v>410</v>
      </c>
      <c r="R105" s="375" t="s">
        <v>371</v>
      </c>
      <c r="S105" s="376" t="s">
        <v>406</v>
      </c>
      <c r="T105" s="375" t="s">
        <v>403</v>
      </c>
      <c r="U105" s="377" t="s">
        <v>411</v>
      </c>
      <c r="V105" s="378" t="s">
        <v>360</v>
      </c>
      <c r="W105" s="361"/>
      <c r="X105" s="379">
        <v>0</v>
      </c>
      <c r="Y105" s="379">
        <v>0</v>
      </c>
      <c r="Z105" s="408">
        <v>0</v>
      </c>
      <c r="AA105" s="165"/>
      <c r="AB105" s="124"/>
    </row>
    <row r="106" ht="15" customHeight="1" spans="1:28">
      <c r="A106" s="91"/>
      <c r="B106" s="311"/>
      <c r="C106" s="312"/>
      <c r="D106" s="315"/>
      <c r="E106" s="316" t="s">
        <v>280</v>
      </c>
      <c r="F106" s="317"/>
      <c r="G106" s="317"/>
      <c r="H106" s="317"/>
      <c r="I106" s="317"/>
      <c r="J106" s="342"/>
      <c r="K106" s="342"/>
      <c r="L106" s="342"/>
      <c r="M106" s="342"/>
      <c r="N106" s="343"/>
      <c r="O106" s="344">
        <v>5</v>
      </c>
      <c r="P106" s="345">
        <v>2</v>
      </c>
      <c r="Q106" s="363" t="s">
        <v>310</v>
      </c>
      <c r="R106" s="380" t="s">
        <v>310</v>
      </c>
      <c r="S106" s="381" t="s">
        <v>310</v>
      </c>
      <c r="T106" s="380" t="s">
        <v>310</v>
      </c>
      <c r="U106" s="382" t="s">
        <v>310</v>
      </c>
      <c r="V106" s="383" t="s">
        <v>310</v>
      </c>
      <c r="W106" s="368"/>
      <c r="X106" s="369">
        <f t="shared" ref="X106:Z109" si="10">X107</f>
        <v>290.01</v>
      </c>
      <c r="Y106" s="369">
        <f t="shared" si="10"/>
        <v>0</v>
      </c>
      <c r="Z106" s="406">
        <f t="shared" si="10"/>
        <v>0</v>
      </c>
      <c r="AA106" s="165"/>
      <c r="AB106" s="124"/>
    </row>
    <row r="107" ht="72" customHeight="1" spans="1:28">
      <c r="A107" s="91"/>
      <c r="B107" s="311"/>
      <c r="C107" s="312"/>
      <c r="D107" s="315"/>
      <c r="E107" s="318"/>
      <c r="F107" s="180" t="s">
        <v>526</v>
      </c>
      <c r="G107" s="170"/>
      <c r="H107" s="170"/>
      <c r="I107" s="170"/>
      <c r="J107" s="170"/>
      <c r="K107" s="170"/>
      <c r="L107" s="170"/>
      <c r="M107" s="170"/>
      <c r="N107" s="139"/>
      <c r="O107" s="336">
        <v>5</v>
      </c>
      <c r="P107" s="337">
        <v>2</v>
      </c>
      <c r="Q107" s="135" t="s">
        <v>368</v>
      </c>
      <c r="R107" s="370" t="s">
        <v>371</v>
      </c>
      <c r="S107" s="371" t="s">
        <v>313</v>
      </c>
      <c r="T107" s="370" t="s">
        <v>260</v>
      </c>
      <c r="U107" s="372" t="s">
        <v>314</v>
      </c>
      <c r="V107" s="373" t="s">
        <v>310</v>
      </c>
      <c r="W107" s="361"/>
      <c r="X107" s="374">
        <f t="shared" si="10"/>
        <v>290.01</v>
      </c>
      <c r="Y107" s="374">
        <f t="shared" si="10"/>
        <v>0</v>
      </c>
      <c r="Z107" s="407">
        <f t="shared" si="10"/>
        <v>0</v>
      </c>
      <c r="AA107" s="165"/>
      <c r="AB107" s="124"/>
    </row>
    <row r="108" ht="29.25" customHeight="1" spans="1:28">
      <c r="A108" s="91"/>
      <c r="B108" s="311"/>
      <c r="C108" s="312"/>
      <c r="D108" s="315"/>
      <c r="E108" s="322"/>
      <c r="F108" s="321"/>
      <c r="G108" s="180" t="s">
        <v>413</v>
      </c>
      <c r="H108" s="170"/>
      <c r="I108" s="170"/>
      <c r="J108" s="170"/>
      <c r="K108" s="170"/>
      <c r="L108" s="170"/>
      <c r="M108" s="170"/>
      <c r="N108" s="139"/>
      <c r="O108" s="336">
        <v>5</v>
      </c>
      <c r="P108" s="337">
        <v>2</v>
      </c>
      <c r="Q108" s="135" t="s">
        <v>414</v>
      </c>
      <c r="R108" s="370" t="s">
        <v>371</v>
      </c>
      <c r="S108" s="371" t="s">
        <v>415</v>
      </c>
      <c r="T108" s="370" t="s">
        <v>260</v>
      </c>
      <c r="U108" s="372" t="s">
        <v>314</v>
      </c>
      <c r="V108" s="373" t="s">
        <v>310</v>
      </c>
      <c r="W108" s="361"/>
      <c r="X108" s="374">
        <f t="shared" si="10"/>
        <v>290.01</v>
      </c>
      <c r="Y108" s="374">
        <f t="shared" si="10"/>
        <v>0</v>
      </c>
      <c r="Z108" s="407">
        <f t="shared" si="10"/>
        <v>0</v>
      </c>
      <c r="AA108" s="165"/>
      <c r="AB108" s="124"/>
    </row>
    <row r="109" ht="29.25" customHeight="1" spans="1:28">
      <c r="A109" s="91"/>
      <c r="B109" s="311"/>
      <c r="C109" s="312"/>
      <c r="D109" s="315"/>
      <c r="E109" s="322"/>
      <c r="F109" s="180"/>
      <c r="G109" s="320"/>
      <c r="H109" s="180" t="s">
        <v>416</v>
      </c>
      <c r="I109" s="170"/>
      <c r="J109" s="170"/>
      <c r="K109" s="170"/>
      <c r="L109" s="170"/>
      <c r="M109" s="170"/>
      <c r="N109" s="139"/>
      <c r="O109" s="336">
        <v>5</v>
      </c>
      <c r="P109" s="337">
        <v>2</v>
      </c>
      <c r="Q109" s="135" t="s">
        <v>417</v>
      </c>
      <c r="R109" s="370" t="s">
        <v>371</v>
      </c>
      <c r="S109" s="371" t="s">
        <v>415</v>
      </c>
      <c r="T109" s="370" t="s">
        <v>418</v>
      </c>
      <c r="U109" s="372" t="s">
        <v>314</v>
      </c>
      <c r="V109" s="373" t="s">
        <v>310</v>
      </c>
      <c r="W109" s="361"/>
      <c r="X109" s="374">
        <f t="shared" si="10"/>
        <v>290.01</v>
      </c>
      <c r="Y109" s="374">
        <f>Y110+Y112</f>
        <v>0</v>
      </c>
      <c r="Z109" s="407">
        <f>Z110</f>
        <v>0</v>
      </c>
      <c r="AA109" s="165"/>
      <c r="AB109" s="124"/>
    </row>
    <row r="110" ht="32.25" customHeight="1" spans="1:28">
      <c r="A110" s="91"/>
      <c r="B110" s="311"/>
      <c r="C110" s="312"/>
      <c r="D110" s="315"/>
      <c r="E110" s="322"/>
      <c r="F110" s="180"/>
      <c r="G110" s="325"/>
      <c r="H110" s="321"/>
      <c r="I110" s="180" t="s">
        <v>419</v>
      </c>
      <c r="J110" s="170"/>
      <c r="K110" s="170"/>
      <c r="L110" s="170"/>
      <c r="M110" s="170"/>
      <c r="N110" s="139"/>
      <c r="O110" s="336">
        <v>5</v>
      </c>
      <c r="P110" s="337">
        <v>2</v>
      </c>
      <c r="Q110" s="135" t="s">
        <v>420</v>
      </c>
      <c r="R110" s="370" t="s">
        <v>371</v>
      </c>
      <c r="S110" s="371" t="s">
        <v>415</v>
      </c>
      <c r="T110" s="370" t="s">
        <v>418</v>
      </c>
      <c r="U110" s="372" t="s">
        <v>421</v>
      </c>
      <c r="V110" s="373" t="s">
        <v>310</v>
      </c>
      <c r="W110" s="361"/>
      <c r="X110" s="374">
        <f>SUM(X111)</f>
        <v>290.01</v>
      </c>
      <c r="Y110" s="374">
        <v>0</v>
      </c>
      <c r="Z110" s="407">
        <f>SUM(Z111)</f>
        <v>0</v>
      </c>
      <c r="AA110" s="165"/>
      <c r="AB110" s="124"/>
    </row>
    <row r="111" ht="31.5" spans="1:28">
      <c r="A111" s="91"/>
      <c r="B111" s="311"/>
      <c r="C111" s="312"/>
      <c r="D111" s="315"/>
      <c r="E111" s="323"/>
      <c r="F111" s="170"/>
      <c r="G111" s="324"/>
      <c r="H111" s="338"/>
      <c r="I111" s="338"/>
      <c r="J111" s="170"/>
      <c r="K111" s="170"/>
      <c r="L111" s="170"/>
      <c r="M111" s="170" t="s">
        <v>334</v>
      </c>
      <c r="N111" s="139"/>
      <c r="O111" s="336">
        <v>5</v>
      </c>
      <c r="P111" s="337">
        <v>2</v>
      </c>
      <c r="Q111" s="135"/>
      <c r="R111" s="370">
        <v>85</v>
      </c>
      <c r="S111" s="371">
        <v>5</v>
      </c>
      <c r="T111" s="370">
        <v>3</v>
      </c>
      <c r="U111" s="372">
        <v>90035</v>
      </c>
      <c r="V111" s="396">
        <v>240</v>
      </c>
      <c r="W111" s="397"/>
      <c r="X111" s="398">
        <v>290.01</v>
      </c>
      <c r="Y111" s="398">
        <v>0</v>
      </c>
      <c r="Z111" s="414">
        <v>0</v>
      </c>
      <c r="AA111" s="165"/>
      <c r="AB111" s="124"/>
    </row>
    <row r="112" ht="16.9" customHeight="1" spans="1:28">
      <c r="A112" s="91"/>
      <c r="B112" s="311"/>
      <c r="C112" s="312"/>
      <c r="D112" s="315"/>
      <c r="E112" s="323"/>
      <c r="F112" s="170"/>
      <c r="G112" s="324"/>
      <c r="H112" s="338"/>
      <c r="I112" s="338"/>
      <c r="J112" s="170"/>
      <c r="K112" s="170"/>
      <c r="L112" s="170"/>
      <c r="M112" s="170" t="s">
        <v>422</v>
      </c>
      <c r="N112" s="139"/>
      <c r="O112" s="336">
        <v>5</v>
      </c>
      <c r="P112" s="337">
        <v>2</v>
      </c>
      <c r="Q112" s="135"/>
      <c r="R112" s="370">
        <v>85</v>
      </c>
      <c r="S112" s="371">
        <v>5</v>
      </c>
      <c r="T112" s="370">
        <v>3</v>
      </c>
      <c r="U112" s="372" t="s">
        <v>423</v>
      </c>
      <c r="V112" s="373"/>
      <c r="W112" s="361"/>
      <c r="X112" s="374"/>
      <c r="Y112" s="374">
        <f>SUM(Y113)</f>
        <v>0</v>
      </c>
      <c r="Z112" s="407">
        <f>SUM(Z113)</f>
        <v>0</v>
      </c>
      <c r="AA112" s="165"/>
      <c r="AB112" s="124"/>
    </row>
    <row r="113" ht="15.75" spans="1:28">
      <c r="A113" s="91"/>
      <c r="B113" s="311"/>
      <c r="C113" s="312"/>
      <c r="D113" s="315"/>
      <c r="E113" s="323"/>
      <c r="F113" s="170"/>
      <c r="G113" s="324"/>
      <c r="H113" s="139"/>
      <c r="I113" s="338"/>
      <c r="J113" s="339" t="s">
        <v>334</v>
      </c>
      <c r="K113" s="339"/>
      <c r="L113" s="339"/>
      <c r="M113" s="339"/>
      <c r="N113" s="340"/>
      <c r="O113" s="341">
        <v>5</v>
      </c>
      <c r="P113" s="137">
        <v>2</v>
      </c>
      <c r="Q113" s="135" t="s">
        <v>420</v>
      </c>
      <c r="R113" s="375" t="s">
        <v>371</v>
      </c>
      <c r="S113" s="376" t="s">
        <v>415</v>
      </c>
      <c r="T113" s="375" t="s">
        <v>418</v>
      </c>
      <c r="U113" s="377" t="s">
        <v>423</v>
      </c>
      <c r="V113" s="378" t="s">
        <v>360</v>
      </c>
      <c r="W113" s="361"/>
      <c r="X113" s="379">
        <v>0</v>
      </c>
      <c r="Y113" s="379">
        <v>0</v>
      </c>
      <c r="Z113" s="408">
        <v>0</v>
      </c>
      <c r="AA113" s="165"/>
      <c r="AB113" s="124"/>
    </row>
    <row r="114" ht="25.5" customHeight="1" spans="1:28">
      <c r="A114" s="91"/>
      <c r="B114" s="311"/>
      <c r="C114" s="312"/>
      <c r="D114" s="315"/>
      <c r="E114" s="316" t="s">
        <v>281</v>
      </c>
      <c r="F114" s="317"/>
      <c r="G114" s="317"/>
      <c r="H114" s="317"/>
      <c r="I114" s="317"/>
      <c r="J114" s="342"/>
      <c r="K114" s="342"/>
      <c r="L114" s="342"/>
      <c r="M114" s="342"/>
      <c r="N114" s="343"/>
      <c r="O114" s="344">
        <v>5</v>
      </c>
      <c r="P114" s="345">
        <v>3</v>
      </c>
      <c r="Q114" s="363" t="s">
        <v>310</v>
      </c>
      <c r="R114" s="380" t="s">
        <v>310</v>
      </c>
      <c r="S114" s="381" t="s">
        <v>310</v>
      </c>
      <c r="T114" s="380" t="s">
        <v>310</v>
      </c>
      <c r="U114" s="382" t="s">
        <v>310</v>
      </c>
      <c r="V114" s="383" t="s">
        <v>310</v>
      </c>
      <c r="W114" s="368"/>
      <c r="X114" s="369">
        <f t="shared" ref="X114:Z117" si="11">X115</f>
        <v>265</v>
      </c>
      <c r="Y114" s="369">
        <f t="shared" si="11"/>
        <v>248</v>
      </c>
      <c r="Z114" s="406">
        <f t="shared" si="11"/>
        <v>131.03</v>
      </c>
      <c r="AA114" s="165"/>
      <c r="AB114" s="124"/>
    </row>
    <row r="115" ht="67.5" customHeight="1" spans="1:28">
      <c r="A115" s="91"/>
      <c r="B115" s="311"/>
      <c r="C115" s="312"/>
      <c r="D115" s="315"/>
      <c r="E115" s="318"/>
      <c r="F115" s="180" t="s">
        <v>412</v>
      </c>
      <c r="G115" s="170"/>
      <c r="H115" s="170"/>
      <c r="I115" s="170"/>
      <c r="J115" s="170"/>
      <c r="K115" s="170"/>
      <c r="L115" s="170"/>
      <c r="M115" s="170"/>
      <c r="N115" s="139"/>
      <c r="O115" s="336">
        <v>5</v>
      </c>
      <c r="P115" s="337">
        <v>3</v>
      </c>
      <c r="Q115" s="135" t="s">
        <v>368</v>
      </c>
      <c r="R115" s="370" t="s">
        <v>371</v>
      </c>
      <c r="S115" s="371" t="s">
        <v>313</v>
      </c>
      <c r="T115" s="370" t="s">
        <v>260</v>
      </c>
      <c r="U115" s="372" t="s">
        <v>314</v>
      </c>
      <c r="V115" s="373" t="s">
        <v>310</v>
      </c>
      <c r="W115" s="361"/>
      <c r="X115" s="374">
        <f t="shared" si="11"/>
        <v>265</v>
      </c>
      <c r="Y115" s="374">
        <f t="shared" si="11"/>
        <v>248</v>
      </c>
      <c r="Z115" s="407">
        <f t="shared" si="11"/>
        <v>131.03</v>
      </c>
      <c r="AA115" s="165"/>
      <c r="AB115" s="124"/>
    </row>
    <row r="116" ht="15" customHeight="1" spans="1:28">
      <c r="A116" s="91"/>
      <c r="B116" s="311"/>
      <c r="C116" s="312"/>
      <c r="D116" s="315"/>
      <c r="E116" s="322"/>
      <c r="F116" s="321"/>
      <c r="G116" s="180" t="s">
        <v>424</v>
      </c>
      <c r="H116" s="170"/>
      <c r="I116" s="170"/>
      <c r="J116" s="170"/>
      <c r="K116" s="170"/>
      <c r="L116" s="170"/>
      <c r="M116" s="170"/>
      <c r="N116" s="139"/>
      <c r="O116" s="336">
        <v>5</v>
      </c>
      <c r="P116" s="337">
        <v>3</v>
      </c>
      <c r="Q116" s="135" t="s">
        <v>425</v>
      </c>
      <c r="R116" s="370" t="s">
        <v>371</v>
      </c>
      <c r="S116" s="371" t="s">
        <v>426</v>
      </c>
      <c r="T116" s="370" t="s">
        <v>260</v>
      </c>
      <c r="U116" s="372" t="s">
        <v>314</v>
      </c>
      <c r="V116" s="373" t="s">
        <v>310</v>
      </c>
      <c r="W116" s="361"/>
      <c r="X116" s="374">
        <f>X117+X120</f>
        <v>265</v>
      </c>
      <c r="Y116" s="374">
        <f>Y117</f>
        <v>248</v>
      </c>
      <c r="Z116" s="407">
        <f>Z117+Z120</f>
        <v>131.03</v>
      </c>
      <c r="AA116" s="165"/>
      <c r="AB116" s="124"/>
    </row>
    <row r="117" ht="15" customHeight="1" spans="1:28">
      <c r="A117" s="91"/>
      <c r="B117" s="311"/>
      <c r="C117" s="312"/>
      <c r="D117" s="315"/>
      <c r="E117" s="322"/>
      <c r="F117" s="180"/>
      <c r="G117" s="320"/>
      <c r="H117" s="180" t="s">
        <v>427</v>
      </c>
      <c r="I117" s="170"/>
      <c r="J117" s="170"/>
      <c r="K117" s="170"/>
      <c r="L117" s="170"/>
      <c r="M117" s="170"/>
      <c r="N117" s="139"/>
      <c r="O117" s="336">
        <v>5</v>
      </c>
      <c r="P117" s="337">
        <v>3</v>
      </c>
      <c r="Q117" s="135" t="s">
        <v>428</v>
      </c>
      <c r="R117" s="370" t="s">
        <v>371</v>
      </c>
      <c r="S117" s="371" t="s">
        <v>426</v>
      </c>
      <c r="T117" s="370" t="s">
        <v>330</v>
      </c>
      <c r="U117" s="372" t="s">
        <v>314</v>
      </c>
      <c r="V117" s="373" t="s">
        <v>310</v>
      </c>
      <c r="W117" s="361"/>
      <c r="X117" s="374">
        <f t="shared" si="11"/>
        <v>265</v>
      </c>
      <c r="Y117" s="374">
        <f>Y118+Y120</f>
        <v>248</v>
      </c>
      <c r="Z117" s="407">
        <f t="shared" si="11"/>
        <v>131.03</v>
      </c>
      <c r="AA117" s="165"/>
      <c r="AB117" s="124"/>
    </row>
    <row r="118" ht="15" customHeight="1" spans="1:28">
      <c r="A118" s="91"/>
      <c r="B118" s="311"/>
      <c r="C118" s="312"/>
      <c r="D118" s="315"/>
      <c r="E118" s="322"/>
      <c r="F118" s="180"/>
      <c r="G118" s="325"/>
      <c r="H118" s="321"/>
      <c r="I118" s="180" t="s">
        <v>429</v>
      </c>
      <c r="J118" s="170"/>
      <c r="K118" s="170"/>
      <c r="L118" s="170"/>
      <c r="M118" s="170"/>
      <c r="N118" s="139"/>
      <c r="O118" s="336">
        <v>5</v>
      </c>
      <c r="P118" s="337">
        <v>3</v>
      </c>
      <c r="Q118" s="135" t="s">
        <v>430</v>
      </c>
      <c r="R118" s="370" t="s">
        <v>371</v>
      </c>
      <c r="S118" s="371" t="s">
        <v>426</v>
      </c>
      <c r="T118" s="370" t="s">
        <v>330</v>
      </c>
      <c r="U118" s="372" t="s">
        <v>431</v>
      </c>
      <c r="V118" s="373" t="s">
        <v>310</v>
      </c>
      <c r="W118" s="361"/>
      <c r="X118" s="374">
        <f>X119</f>
        <v>265</v>
      </c>
      <c r="Y118" s="374">
        <f>Y119</f>
        <v>248</v>
      </c>
      <c r="Z118" s="407">
        <f>Z119</f>
        <v>131.03</v>
      </c>
      <c r="AA118" s="165"/>
      <c r="AB118" s="124"/>
    </row>
    <row r="119" ht="29.25" customHeight="1" spans="1:28">
      <c r="A119" s="91"/>
      <c r="B119" s="311"/>
      <c r="C119" s="312"/>
      <c r="D119" s="315"/>
      <c r="E119" s="322"/>
      <c r="F119" s="180"/>
      <c r="G119" s="325"/>
      <c r="H119" s="139"/>
      <c r="I119" s="338"/>
      <c r="J119" s="339" t="s">
        <v>334</v>
      </c>
      <c r="K119" s="339"/>
      <c r="L119" s="339"/>
      <c r="M119" s="339"/>
      <c r="N119" s="340"/>
      <c r="O119" s="341">
        <v>5</v>
      </c>
      <c r="P119" s="137">
        <v>3</v>
      </c>
      <c r="Q119" s="135" t="s">
        <v>430</v>
      </c>
      <c r="R119" s="375" t="s">
        <v>371</v>
      </c>
      <c r="S119" s="376" t="s">
        <v>426</v>
      </c>
      <c r="T119" s="375" t="s">
        <v>330</v>
      </c>
      <c r="U119" s="377" t="s">
        <v>431</v>
      </c>
      <c r="V119" s="378" t="s">
        <v>360</v>
      </c>
      <c r="W119" s="361"/>
      <c r="X119" s="379">
        <v>265</v>
      </c>
      <c r="Y119" s="379">
        <v>248</v>
      </c>
      <c r="Z119" s="408">
        <v>131.03</v>
      </c>
      <c r="AA119" s="165"/>
      <c r="AB119" s="124"/>
    </row>
    <row r="120" ht="24.75" customHeight="1" spans="1:28">
      <c r="A120" s="91"/>
      <c r="B120" s="311"/>
      <c r="C120" s="312"/>
      <c r="D120" s="315"/>
      <c r="E120" s="322"/>
      <c r="F120" s="180"/>
      <c r="G120" s="325"/>
      <c r="H120" s="180" t="s">
        <v>422</v>
      </c>
      <c r="I120" s="170"/>
      <c r="J120" s="416"/>
      <c r="K120" s="416"/>
      <c r="L120" s="416"/>
      <c r="M120" s="416"/>
      <c r="N120" s="338"/>
      <c r="O120" s="420">
        <v>5</v>
      </c>
      <c r="P120" s="421">
        <v>3</v>
      </c>
      <c r="Q120" s="135" t="s">
        <v>432</v>
      </c>
      <c r="R120" s="429" t="s">
        <v>371</v>
      </c>
      <c r="S120" s="430" t="s">
        <v>426</v>
      </c>
      <c r="T120" s="429">
        <v>1</v>
      </c>
      <c r="U120" s="431" t="s">
        <v>423</v>
      </c>
      <c r="V120" s="432" t="s">
        <v>310</v>
      </c>
      <c r="W120" s="361"/>
      <c r="X120" s="374">
        <f t="shared" ref="X120:Z121" si="12">X121</f>
        <v>0</v>
      </c>
      <c r="Y120" s="374">
        <f t="shared" si="12"/>
        <v>0</v>
      </c>
      <c r="Z120" s="407">
        <f t="shared" si="12"/>
        <v>0</v>
      </c>
      <c r="AA120" s="165"/>
      <c r="AB120" s="124"/>
    </row>
    <row r="121" ht="15" hidden="1" customHeight="1" spans="1:28">
      <c r="A121" s="91"/>
      <c r="B121" s="311"/>
      <c r="C121" s="312"/>
      <c r="D121" s="315"/>
      <c r="E121" s="322"/>
      <c r="F121" s="180"/>
      <c r="G121" s="325"/>
      <c r="H121" s="321"/>
      <c r="I121" s="180" t="s">
        <v>386</v>
      </c>
      <c r="J121" s="170"/>
      <c r="K121" s="170"/>
      <c r="L121" s="170"/>
      <c r="M121" s="170"/>
      <c r="N121" s="139"/>
      <c r="O121" s="336">
        <v>5</v>
      </c>
      <c r="P121" s="337">
        <v>3</v>
      </c>
      <c r="Q121" s="135" t="s">
        <v>433</v>
      </c>
      <c r="R121" s="370" t="s">
        <v>371</v>
      </c>
      <c r="S121" s="371" t="s">
        <v>426</v>
      </c>
      <c r="T121" s="370" t="s">
        <v>418</v>
      </c>
      <c r="U121" s="372" t="s">
        <v>434</v>
      </c>
      <c r="V121" s="373" t="s">
        <v>310</v>
      </c>
      <c r="W121" s="361"/>
      <c r="X121" s="374">
        <f t="shared" si="12"/>
        <v>0</v>
      </c>
      <c r="Y121" s="374">
        <f t="shared" si="12"/>
        <v>0</v>
      </c>
      <c r="Z121" s="407">
        <f t="shared" si="12"/>
        <v>0</v>
      </c>
      <c r="AA121" s="165"/>
      <c r="AB121" s="124"/>
    </row>
    <row r="122" ht="30" customHeight="1" spans="1:28">
      <c r="A122" s="91"/>
      <c r="B122" s="311"/>
      <c r="C122" s="312"/>
      <c r="D122" s="327"/>
      <c r="E122" s="323"/>
      <c r="F122" s="170"/>
      <c r="G122" s="324"/>
      <c r="H122" s="139"/>
      <c r="I122" s="338"/>
      <c r="J122" s="339" t="s">
        <v>334</v>
      </c>
      <c r="K122" s="339"/>
      <c r="L122" s="339"/>
      <c r="M122" s="339"/>
      <c r="N122" s="340"/>
      <c r="O122" s="341">
        <v>5</v>
      </c>
      <c r="P122" s="137">
        <v>3</v>
      </c>
      <c r="Q122" s="135" t="s">
        <v>433</v>
      </c>
      <c r="R122" s="375" t="s">
        <v>371</v>
      </c>
      <c r="S122" s="376" t="s">
        <v>426</v>
      </c>
      <c r="T122" s="375">
        <v>1</v>
      </c>
      <c r="U122" s="377" t="s">
        <v>423</v>
      </c>
      <c r="V122" s="378" t="s">
        <v>360</v>
      </c>
      <c r="W122" s="361"/>
      <c r="X122" s="379">
        <v>0</v>
      </c>
      <c r="Y122" s="379">
        <v>0</v>
      </c>
      <c r="Z122" s="408">
        <v>0</v>
      </c>
      <c r="AA122" s="165"/>
      <c r="AB122" s="124"/>
    </row>
    <row r="123" ht="15" customHeight="1" spans="1:28">
      <c r="A123" s="91"/>
      <c r="B123" s="311"/>
      <c r="C123" s="312"/>
      <c r="D123" s="313" t="s">
        <v>286</v>
      </c>
      <c r="E123" s="314"/>
      <c r="F123" s="314"/>
      <c r="G123" s="314"/>
      <c r="H123" s="314"/>
      <c r="I123" s="314"/>
      <c r="J123" s="351"/>
      <c r="K123" s="351"/>
      <c r="L123" s="351"/>
      <c r="M123" s="351"/>
      <c r="N123" s="352"/>
      <c r="O123" s="353">
        <v>8</v>
      </c>
      <c r="P123" s="354" t="s">
        <v>310</v>
      </c>
      <c r="Q123" s="135" t="s">
        <v>310</v>
      </c>
      <c r="R123" s="399" t="s">
        <v>310</v>
      </c>
      <c r="S123" s="400" t="s">
        <v>310</v>
      </c>
      <c r="T123" s="399" t="s">
        <v>310</v>
      </c>
      <c r="U123" s="401" t="s">
        <v>310</v>
      </c>
      <c r="V123" s="402" t="s">
        <v>310</v>
      </c>
      <c r="W123" s="361"/>
      <c r="X123" s="403">
        <f t="shared" ref="X123:Z124" si="13">X124</f>
        <v>1558.25</v>
      </c>
      <c r="Y123" s="403">
        <f t="shared" si="13"/>
        <v>1355.25</v>
      </c>
      <c r="Z123" s="415">
        <f t="shared" si="13"/>
        <v>1355.25</v>
      </c>
      <c r="AA123" s="165"/>
      <c r="AB123" s="124"/>
    </row>
    <row r="124" ht="15" customHeight="1" spans="1:28">
      <c r="A124" s="91"/>
      <c r="B124" s="311"/>
      <c r="C124" s="312"/>
      <c r="D124" s="315"/>
      <c r="E124" s="316" t="s">
        <v>287</v>
      </c>
      <c r="F124" s="317"/>
      <c r="G124" s="317"/>
      <c r="H124" s="317"/>
      <c r="I124" s="317"/>
      <c r="J124" s="317"/>
      <c r="K124" s="317"/>
      <c r="L124" s="317"/>
      <c r="M124" s="317"/>
      <c r="N124" s="333"/>
      <c r="O124" s="334">
        <v>8</v>
      </c>
      <c r="P124" s="335">
        <v>1</v>
      </c>
      <c r="Q124" s="427" t="s">
        <v>310</v>
      </c>
      <c r="R124" s="364" t="s">
        <v>310</v>
      </c>
      <c r="S124" s="365" t="s">
        <v>310</v>
      </c>
      <c r="T124" s="364" t="s">
        <v>310</v>
      </c>
      <c r="U124" s="366" t="s">
        <v>310</v>
      </c>
      <c r="V124" s="367" t="s">
        <v>310</v>
      </c>
      <c r="W124" s="428"/>
      <c r="X124" s="369">
        <f t="shared" si="13"/>
        <v>1558.25</v>
      </c>
      <c r="Y124" s="369">
        <f t="shared" si="13"/>
        <v>1355.25</v>
      </c>
      <c r="Z124" s="406">
        <f t="shared" si="13"/>
        <v>1355.25</v>
      </c>
      <c r="AA124" s="165"/>
      <c r="AB124" s="124"/>
    </row>
    <row r="125" ht="29.25" customHeight="1" spans="1:28">
      <c r="A125" s="91"/>
      <c r="B125" s="311"/>
      <c r="C125" s="312"/>
      <c r="D125" s="315"/>
      <c r="E125" s="318"/>
      <c r="F125" s="180" t="s">
        <v>435</v>
      </c>
      <c r="G125" s="170"/>
      <c r="H125" s="170"/>
      <c r="I125" s="170"/>
      <c r="J125" s="170"/>
      <c r="K125" s="170"/>
      <c r="L125" s="170"/>
      <c r="M125" s="170"/>
      <c r="N125" s="139"/>
      <c r="O125" s="336">
        <v>8</v>
      </c>
      <c r="P125" s="337">
        <v>1</v>
      </c>
      <c r="Q125" s="135" t="s">
        <v>436</v>
      </c>
      <c r="R125" s="370" t="s">
        <v>437</v>
      </c>
      <c r="S125" s="371" t="s">
        <v>313</v>
      </c>
      <c r="T125" s="370" t="s">
        <v>260</v>
      </c>
      <c r="U125" s="372" t="s">
        <v>314</v>
      </c>
      <c r="V125" s="373" t="s">
        <v>310</v>
      </c>
      <c r="W125" s="361"/>
      <c r="X125" s="374">
        <f>X126+X130</f>
        <v>1558.25</v>
      </c>
      <c r="Y125" s="374">
        <f>Y126+Y130</f>
        <v>1355.25</v>
      </c>
      <c r="Z125" s="407">
        <f>Z126+Z130</f>
        <v>1355.25</v>
      </c>
      <c r="AA125" s="165"/>
      <c r="AB125" s="124"/>
    </row>
    <row r="126" ht="15" customHeight="1" spans="1:28">
      <c r="A126" s="91"/>
      <c r="B126" s="311"/>
      <c r="C126" s="312"/>
      <c r="D126" s="315"/>
      <c r="E126" s="322"/>
      <c r="F126" s="321"/>
      <c r="G126" s="180" t="s">
        <v>438</v>
      </c>
      <c r="H126" s="170"/>
      <c r="I126" s="170"/>
      <c r="J126" s="170"/>
      <c r="K126" s="170"/>
      <c r="L126" s="170"/>
      <c r="M126" s="170"/>
      <c r="N126" s="139"/>
      <c r="O126" s="336">
        <v>8</v>
      </c>
      <c r="P126" s="337">
        <v>1</v>
      </c>
      <c r="Q126" s="135" t="s">
        <v>439</v>
      </c>
      <c r="R126" s="370" t="s">
        <v>437</v>
      </c>
      <c r="S126" s="371" t="s">
        <v>440</v>
      </c>
      <c r="T126" s="370" t="s">
        <v>260</v>
      </c>
      <c r="U126" s="372" t="s">
        <v>314</v>
      </c>
      <c r="V126" s="373" t="s">
        <v>310</v>
      </c>
      <c r="W126" s="361"/>
      <c r="X126" s="374">
        <f t="shared" ref="X126:Z127" si="14">X127</f>
        <v>287.733</v>
      </c>
      <c r="Y126" s="374">
        <f t="shared" si="14"/>
        <v>287.733</v>
      </c>
      <c r="Z126" s="407">
        <f t="shared" si="14"/>
        <v>287.733</v>
      </c>
      <c r="AA126" s="165"/>
      <c r="AB126" s="124"/>
    </row>
    <row r="127" ht="15" customHeight="1" spans="1:28">
      <c r="A127" s="91"/>
      <c r="B127" s="311"/>
      <c r="C127" s="312"/>
      <c r="D127" s="315"/>
      <c r="E127" s="322"/>
      <c r="F127" s="180"/>
      <c r="G127" s="320"/>
      <c r="H127" s="180" t="s">
        <v>441</v>
      </c>
      <c r="I127" s="170"/>
      <c r="J127" s="170"/>
      <c r="K127" s="170"/>
      <c r="L127" s="170"/>
      <c r="M127" s="170"/>
      <c r="N127" s="139"/>
      <c r="O127" s="336">
        <v>8</v>
      </c>
      <c r="P127" s="337">
        <v>1</v>
      </c>
      <c r="Q127" s="135" t="s">
        <v>442</v>
      </c>
      <c r="R127" s="370" t="s">
        <v>437</v>
      </c>
      <c r="S127" s="371" t="s">
        <v>440</v>
      </c>
      <c r="T127" s="370" t="s">
        <v>330</v>
      </c>
      <c r="U127" s="372" t="s">
        <v>314</v>
      </c>
      <c r="V127" s="373" t="s">
        <v>310</v>
      </c>
      <c r="W127" s="361"/>
      <c r="X127" s="374">
        <f t="shared" si="14"/>
        <v>287.733</v>
      </c>
      <c r="Y127" s="374">
        <f t="shared" si="14"/>
        <v>287.733</v>
      </c>
      <c r="Z127" s="407">
        <f t="shared" si="14"/>
        <v>287.733</v>
      </c>
      <c r="AA127" s="165"/>
      <c r="AB127" s="124"/>
    </row>
    <row r="128" ht="15" customHeight="1" spans="1:28">
      <c r="A128" s="91"/>
      <c r="B128" s="311"/>
      <c r="C128" s="312"/>
      <c r="D128" s="315"/>
      <c r="E128" s="322"/>
      <c r="F128" s="180"/>
      <c r="G128" s="325"/>
      <c r="H128" s="321"/>
      <c r="I128" s="180" t="s">
        <v>443</v>
      </c>
      <c r="J128" s="170"/>
      <c r="K128" s="170"/>
      <c r="L128" s="170"/>
      <c r="M128" s="170"/>
      <c r="N128" s="139"/>
      <c r="O128" s="336">
        <v>8</v>
      </c>
      <c r="P128" s="337">
        <v>1</v>
      </c>
      <c r="Q128" s="135" t="s">
        <v>444</v>
      </c>
      <c r="R128" s="370" t="s">
        <v>437</v>
      </c>
      <c r="S128" s="371" t="s">
        <v>440</v>
      </c>
      <c r="T128" s="370" t="s">
        <v>330</v>
      </c>
      <c r="U128" s="372" t="s">
        <v>445</v>
      </c>
      <c r="V128" s="373" t="s">
        <v>310</v>
      </c>
      <c r="W128" s="361"/>
      <c r="X128" s="374">
        <f>X129</f>
        <v>287.733</v>
      </c>
      <c r="Y128" s="374">
        <f>Y129</f>
        <v>287.733</v>
      </c>
      <c r="Z128" s="407">
        <f>Z129</f>
        <v>287.733</v>
      </c>
      <c r="AA128" s="165"/>
      <c r="AB128" s="124"/>
    </row>
    <row r="129" ht="15" customHeight="1" spans="1:28">
      <c r="A129" s="91"/>
      <c r="B129" s="311"/>
      <c r="C129" s="312"/>
      <c r="D129" s="315"/>
      <c r="E129" s="322"/>
      <c r="F129" s="180"/>
      <c r="G129" s="324"/>
      <c r="H129" s="139"/>
      <c r="I129" s="338"/>
      <c r="J129" s="339" t="s">
        <v>446</v>
      </c>
      <c r="K129" s="339"/>
      <c r="L129" s="339"/>
      <c r="M129" s="339"/>
      <c r="N129" s="340"/>
      <c r="O129" s="341">
        <v>8</v>
      </c>
      <c r="P129" s="137">
        <v>1</v>
      </c>
      <c r="Q129" s="135" t="s">
        <v>444</v>
      </c>
      <c r="R129" s="375" t="s">
        <v>437</v>
      </c>
      <c r="S129" s="376" t="s">
        <v>440</v>
      </c>
      <c r="T129" s="375" t="s">
        <v>330</v>
      </c>
      <c r="U129" s="377" t="s">
        <v>445</v>
      </c>
      <c r="V129" s="378" t="s">
        <v>447</v>
      </c>
      <c r="W129" s="361"/>
      <c r="X129" s="379">
        <v>287.733</v>
      </c>
      <c r="Y129" s="379">
        <v>287.733</v>
      </c>
      <c r="Z129" s="408">
        <v>287.733</v>
      </c>
      <c r="AA129" s="165"/>
      <c r="AB129" s="124"/>
    </row>
    <row r="130" ht="15" customHeight="1" spans="1:28">
      <c r="A130" s="91"/>
      <c r="B130" s="311"/>
      <c r="C130" s="312"/>
      <c r="D130" s="315"/>
      <c r="E130" s="322"/>
      <c r="F130" s="326"/>
      <c r="G130" s="180" t="s">
        <v>448</v>
      </c>
      <c r="H130" s="170"/>
      <c r="I130" s="170"/>
      <c r="J130" s="416"/>
      <c r="K130" s="416"/>
      <c r="L130" s="416"/>
      <c r="M130" s="416"/>
      <c r="N130" s="338"/>
      <c r="O130" s="420">
        <v>8</v>
      </c>
      <c r="P130" s="421">
        <v>1</v>
      </c>
      <c r="Q130" s="135" t="s">
        <v>449</v>
      </c>
      <c r="R130" s="429" t="s">
        <v>437</v>
      </c>
      <c r="S130" s="430" t="s">
        <v>372</v>
      </c>
      <c r="T130" s="429" t="s">
        <v>260</v>
      </c>
      <c r="U130" s="431" t="s">
        <v>314</v>
      </c>
      <c r="V130" s="432" t="s">
        <v>310</v>
      </c>
      <c r="W130" s="361"/>
      <c r="X130" s="374">
        <f>X131+X139</f>
        <v>1270.517</v>
      </c>
      <c r="Y130" s="374">
        <f t="shared" ref="X130:Z131" si="15">Y131</f>
        <v>1067.517</v>
      </c>
      <c r="Z130" s="407">
        <f t="shared" si="15"/>
        <v>1067.517</v>
      </c>
      <c r="AA130" s="165"/>
      <c r="AB130" s="124"/>
    </row>
    <row r="131" ht="15" customHeight="1" spans="1:28">
      <c r="A131" s="91"/>
      <c r="B131" s="311"/>
      <c r="C131" s="312"/>
      <c r="D131" s="315"/>
      <c r="E131" s="322"/>
      <c r="F131" s="180"/>
      <c r="G131" s="320"/>
      <c r="H131" s="180" t="s">
        <v>450</v>
      </c>
      <c r="I131" s="170"/>
      <c r="J131" s="170"/>
      <c r="K131" s="170"/>
      <c r="L131" s="170"/>
      <c r="M131" s="170"/>
      <c r="N131" s="139"/>
      <c r="O131" s="336">
        <v>8</v>
      </c>
      <c r="P131" s="337">
        <v>1</v>
      </c>
      <c r="Q131" s="135" t="s">
        <v>451</v>
      </c>
      <c r="R131" s="370" t="s">
        <v>437</v>
      </c>
      <c r="S131" s="371" t="s">
        <v>372</v>
      </c>
      <c r="T131" s="370" t="s">
        <v>330</v>
      </c>
      <c r="U131" s="372" t="s">
        <v>314</v>
      </c>
      <c r="V131" s="373" t="s">
        <v>310</v>
      </c>
      <c r="W131" s="361"/>
      <c r="X131" s="374">
        <f t="shared" si="15"/>
        <v>1067.517</v>
      </c>
      <c r="Y131" s="374">
        <f t="shared" si="15"/>
        <v>1067.517</v>
      </c>
      <c r="Z131" s="407">
        <f t="shared" si="15"/>
        <v>1067.517</v>
      </c>
      <c r="AA131" s="165"/>
      <c r="AB131" s="124"/>
    </row>
    <row r="132" ht="15" customHeight="1" spans="1:28">
      <c r="A132" s="91"/>
      <c r="B132" s="311"/>
      <c r="C132" s="312"/>
      <c r="D132" s="315"/>
      <c r="E132" s="322"/>
      <c r="F132" s="180"/>
      <c r="G132" s="325"/>
      <c r="H132" s="321"/>
      <c r="I132" s="180" t="s">
        <v>452</v>
      </c>
      <c r="J132" s="170"/>
      <c r="K132" s="170"/>
      <c r="L132" s="170"/>
      <c r="M132" s="170"/>
      <c r="N132" s="139"/>
      <c r="O132" s="336">
        <v>8</v>
      </c>
      <c r="P132" s="337">
        <v>1</v>
      </c>
      <c r="Q132" s="135" t="s">
        <v>453</v>
      </c>
      <c r="R132" s="370" t="s">
        <v>437</v>
      </c>
      <c r="S132" s="371" t="s">
        <v>372</v>
      </c>
      <c r="T132" s="370" t="s">
        <v>330</v>
      </c>
      <c r="U132" s="372" t="s">
        <v>454</v>
      </c>
      <c r="V132" s="373" t="s">
        <v>310</v>
      </c>
      <c r="W132" s="361"/>
      <c r="X132" s="374">
        <f>X133</f>
        <v>1067.517</v>
      </c>
      <c r="Y132" s="374">
        <f>Y133</f>
        <v>1067.517</v>
      </c>
      <c r="Z132" s="407">
        <f>Z133</f>
        <v>1067.517</v>
      </c>
      <c r="AA132" s="165"/>
      <c r="AB132" s="124"/>
    </row>
    <row r="133" ht="20.25" customHeight="1" spans="1:28">
      <c r="A133" s="91"/>
      <c r="B133" s="311"/>
      <c r="C133" s="312"/>
      <c r="D133" s="327"/>
      <c r="E133" s="323"/>
      <c r="F133" s="170"/>
      <c r="G133" s="324"/>
      <c r="H133" s="139"/>
      <c r="I133" s="338"/>
      <c r="J133" s="339" t="s">
        <v>446</v>
      </c>
      <c r="K133" s="339"/>
      <c r="L133" s="339"/>
      <c r="M133" s="339"/>
      <c r="N133" s="340"/>
      <c r="O133" s="341">
        <v>8</v>
      </c>
      <c r="P133" s="137">
        <v>1</v>
      </c>
      <c r="Q133" s="135" t="s">
        <v>453</v>
      </c>
      <c r="R133" s="375" t="s">
        <v>437</v>
      </c>
      <c r="S133" s="376" t="s">
        <v>372</v>
      </c>
      <c r="T133" s="375" t="s">
        <v>330</v>
      </c>
      <c r="U133" s="377" t="s">
        <v>454</v>
      </c>
      <c r="V133" s="378" t="s">
        <v>447</v>
      </c>
      <c r="W133" s="361"/>
      <c r="X133" s="379">
        <v>1067.517</v>
      </c>
      <c r="Y133" s="379">
        <v>1067.517</v>
      </c>
      <c r="Z133" s="408">
        <v>1067.517</v>
      </c>
      <c r="AA133" s="165"/>
      <c r="AB133" s="124"/>
    </row>
    <row r="134" ht="16.5" hidden="1" customHeight="1" spans="1:28">
      <c r="A134" s="91"/>
      <c r="B134" s="311"/>
      <c r="C134" s="312"/>
      <c r="D134" s="313" t="s">
        <v>288</v>
      </c>
      <c r="E134" s="314"/>
      <c r="F134" s="314"/>
      <c r="G134" s="314"/>
      <c r="H134" s="314"/>
      <c r="I134" s="314"/>
      <c r="J134" s="351"/>
      <c r="K134" s="351"/>
      <c r="L134" s="351"/>
      <c r="M134" s="351"/>
      <c r="N134" s="352"/>
      <c r="O134" s="353">
        <v>10</v>
      </c>
      <c r="P134" s="354" t="s">
        <v>310</v>
      </c>
      <c r="Q134" s="135" t="s">
        <v>310</v>
      </c>
      <c r="R134" s="399" t="s">
        <v>310</v>
      </c>
      <c r="S134" s="400" t="s">
        <v>310</v>
      </c>
      <c r="T134" s="399" t="s">
        <v>310</v>
      </c>
      <c r="U134" s="401" t="s">
        <v>310</v>
      </c>
      <c r="V134" s="402" t="s">
        <v>310</v>
      </c>
      <c r="W134" s="361"/>
      <c r="X134" s="403">
        <f>X135</f>
        <v>203</v>
      </c>
      <c r="Y134" s="403">
        <f>Y135</f>
        <v>0</v>
      </c>
      <c r="Z134" s="415">
        <f>Z135</f>
        <v>0</v>
      </c>
      <c r="AA134" s="165"/>
      <c r="AB134" s="124"/>
    </row>
    <row r="135" ht="15" hidden="1" customHeight="1" spans="1:28">
      <c r="A135" s="91"/>
      <c r="B135" s="311"/>
      <c r="C135" s="312"/>
      <c r="D135" s="315"/>
      <c r="E135" s="316" t="s">
        <v>290</v>
      </c>
      <c r="F135" s="317"/>
      <c r="G135" s="317"/>
      <c r="H135" s="317"/>
      <c r="I135" s="317"/>
      <c r="J135" s="317"/>
      <c r="K135" s="317"/>
      <c r="L135" s="317"/>
      <c r="M135" s="317"/>
      <c r="N135" s="333"/>
      <c r="O135" s="334">
        <v>10</v>
      </c>
      <c r="P135" s="335">
        <v>3</v>
      </c>
      <c r="Q135" s="427" t="s">
        <v>310</v>
      </c>
      <c r="R135" s="364" t="s">
        <v>310</v>
      </c>
      <c r="S135" s="365" t="s">
        <v>310</v>
      </c>
      <c r="T135" s="364" t="s">
        <v>310</v>
      </c>
      <c r="U135" s="366" t="s">
        <v>310</v>
      </c>
      <c r="V135" s="367" t="s">
        <v>310</v>
      </c>
      <c r="W135" s="428"/>
      <c r="X135" s="369">
        <f t="shared" ref="X135:Z138" si="16">X136</f>
        <v>203</v>
      </c>
      <c r="Y135" s="369">
        <f t="shared" si="16"/>
        <v>0</v>
      </c>
      <c r="Z135" s="406">
        <f t="shared" si="16"/>
        <v>0</v>
      </c>
      <c r="AA135" s="165"/>
      <c r="AB135" s="124"/>
    </row>
    <row r="136" ht="2.25" hidden="1" customHeight="1" spans="1:28">
      <c r="A136" s="91"/>
      <c r="B136" s="311"/>
      <c r="C136" s="312"/>
      <c r="D136" s="315"/>
      <c r="E136" s="318"/>
      <c r="F136" s="180" t="s">
        <v>455</v>
      </c>
      <c r="G136" s="170"/>
      <c r="H136" s="170"/>
      <c r="I136" s="170"/>
      <c r="J136" s="170"/>
      <c r="K136" s="170"/>
      <c r="L136" s="170"/>
      <c r="M136" s="170"/>
      <c r="N136" s="139"/>
      <c r="O136" s="336">
        <v>10</v>
      </c>
      <c r="P136" s="337">
        <v>3</v>
      </c>
      <c r="Q136" s="135" t="s">
        <v>368</v>
      </c>
      <c r="R136" s="370" t="s">
        <v>371</v>
      </c>
      <c r="S136" s="371" t="s">
        <v>313</v>
      </c>
      <c r="T136" s="370" t="s">
        <v>260</v>
      </c>
      <c r="U136" s="372" t="s">
        <v>314</v>
      </c>
      <c r="V136" s="373" t="s">
        <v>310</v>
      </c>
      <c r="W136" s="361"/>
      <c r="X136" s="374">
        <f t="shared" si="16"/>
        <v>203</v>
      </c>
      <c r="Y136" s="374">
        <f t="shared" si="16"/>
        <v>0</v>
      </c>
      <c r="Z136" s="407">
        <f t="shared" si="16"/>
        <v>0</v>
      </c>
      <c r="AA136" s="165"/>
      <c r="AB136" s="124"/>
    </row>
    <row r="137" ht="29.25" hidden="1" customHeight="1" spans="1:28">
      <c r="A137" s="91"/>
      <c r="B137" s="311"/>
      <c r="C137" s="312"/>
      <c r="D137" s="315"/>
      <c r="E137" s="322"/>
      <c r="F137" s="321"/>
      <c r="G137" s="180" t="s">
        <v>456</v>
      </c>
      <c r="H137" s="170"/>
      <c r="I137" s="170"/>
      <c r="J137" s="170"/>
      <c r="K137" s="170"/>
      <c r="L137" s="170"/>
      <c r="M137" s="170"/>
      <c r="N137" s="139"/>
      <c r="O137" s="336">
        <v>10</v>
      </c>
      <c r="P137" s="337">
        <v>3</v>
      </c>
      <c r="Q137" s="135" t="s">
        <v>457</v>
      </c>
      <c r="R137" s="370" t="s">
        <v>371</v>
      </c>
      <c r="S137" s="371" t="s">
        <v>458</v>
      </c>
      <c r="T137" s="370" t="s">
        <v>260</v>
      </c>
      <c r="U137" s="372" t="s">
        <v>314</v>
      </c>
      <c r="V137" s="373" t="s">
        <v>310</v>
      </c>
      <c r="W137" s="361"/>
      <c r="X137" s="374">
        <f t="shared" si="16"/>
        <v>203</v>
      </c>
      <c r="Y137" s="374">
        <f t="shared" si="16"/>
        <v>0</v>
      </c>
      <c r="Z137" s="407">
        <f t="shared" si="16"/>
        <v>0</v>
      </c>
      <c r="AA137" s="165"/>
      <c r="AB137" s="124"/>
    </row>
    <row r="138" ht="43.5" hidden="1" customHeight="1" spans="1:28">
      <c r="A138" s="91"/>
      <c r="B138" s="311"/>
      <c r="C138" s="312"/>
      <c r="D138" s="315"/>
      <c r="E138" s="322"/>
      <c r="F138" s="180"/>
      <c r="G138" s="320"/>
      <c r="H138" s="180" t="s">
        <v>530</v>
      </c>
      <c r="I138" s="170"/>
      <c r="J138" s="170"/>
      <c r="K138" s="170"/>
      <c r="L138" s="170"/>
      <c r="M138" s="170"/>
      <c r="N138" s="139"/>
      <c r="O138" s="336">
        <v>10</v>
      </c>
      <c r="P138" s="337">
        <v>3</v>
      </c>
      <c r="Q138" s="135" t="s">
        <v>460</v>
      </c>
      <c r="R138" s="370" t="s">
        <v>371</v>
      </c>
      <c r="S138" s="371" t="s">
        <v>458</v>
      </c>
      <c r="T138" s="370" t="s">
        <v>330</v>
      </c>
      <c r="U138" s="372" t="s">
        <v>314</v>
      </c>
      <c r="V138" s="373" t="s">
        <v>310</v>
      </c>
      <c r="W138" s="361"/>
      <c r="X138" s="374">
        <f t="shared" si="16"/>
        <v>203</v>
      </c>
      <c r="Y138" s="374">
        <f t="shared" si="16"/>
        <v>0</v>
      </c>
      <c r="Z138" s="407">
        <f t="shared" si="16"/>
        <v>0</v>
      </c>
      <c r="AA138" s="165"/>
      <c r="AB138" s="124"/>
    </row>
    <row r="139" ht="34.5" customHeight="1" spans="1:28">
      <c r="A139" s="91"/>
      <c r="B139" s="311"/>
      <c r="C139" s="312"/>
      <c r="D139" s="315"/>
      <c r="E139" s="322"/>
      <c r="F139" s="180"/>
      <c r="G139" s="325"/>
      <c r="H139" s="321"/>
      <c r="I139" s="180" t="s">
        <v>459</v>
      </c>
      <c r="J139" s="170"/>
      <c r="K139" s="170"/>
      <c r="L139" s="170"/>
      <c r="M139" s="170"/>
      <c r="N139" s="139"/>
      <c r="O139" s="336">
        <v>8</v>
      </c>
      <c r="P139" s="337">
        <v>1</v>
      </c>
      <c r="Q139" s="135" t="s">
        <v>461</v>
      </c>
      <c r="R139" s="370">
        <v>81</v>
      </c>
      <c r="S139" s="371">
        <v>2</v>
      </c>
      <c r="T139" s="370">
        <v>2</v>
      </c>
      <c r="U139" s="372">
        <v>67777</v>
      </c>
      <c r="V139" s="373" t="s">
        <v>310</v>
      </c>
      <c r="W139" s="361"/>
      <c r="X139" s="374">
        <f>X140</f>
        <v>203</v>
      </c>
      <c r="Y139" s="374">
        <f>Y140</f>
        <v>0</v>
      </c>
      <c r="Z139" s="407">
        <f>Z140</f>
        <v>0</v>
      </c>
      <c r="AA139" s="165"/>
      <c r="AB139" s="124"/>
    </row>
    <row r="140" ht="18" customHeight="1" spans="1:28">
      <c r="A140" s="91"/>
      <c r="B140" s="311"/>
      <c r="C140" s="312"/>
      <c r="D140" s="327"/>
      <c r="E140" s="323"/>
      <c r="F140" s="170"/>
      <c r="G140" s="324"/>
      <c r="H140" s="139"/>
      <c r="I140" s="338"/>
      <c r="J140" s="339" t="s">
        <v>446</v>
      </c>
      <c r="K140" s="339"/>
      <c r="L140" s="339"/>
      <c r="M140" s="339"/>
      <c r="N140" s="340"/>
      <c r="O140" s="341">
        <v>8</v>
      </c>
      <c r="P140" s="137">
        <v>1</v>
      </c>
      <c r="Q140" s="135" t="s">
        <v>461</v>
      </c>
      <c r="R140" s="370">
        <v>81</v>
      </c>
      <c r="S140" s="371">
        <v>2</v>
      </c>
      <c r="T140" s="370">
        <v>2</v>
      </c>
      <c r="U140" s="372">
        <v>67777</v>
      </c>
      <c r="V140" s="378">
        <v>610</v>
      </c>
      <c r="W140" s="361"/>
      <c r="X140" s="379">
        <v>203</v>
      </c>
      <c r="Y140" s="379">
        <v>0</v>
      </c>
      <c r="Z140" s="408">
        <v>0</v>
      </c>
      <c r="AA140" s="165"/>
      <c r="AB140" s="124"/>
    </row>
    <row r="141" ht="15" customHeight="1" spans="1:28">
      <c r="A141" s="91"/>
      <c r="B141" s="311"/>
      <c r="C141" s="312"/>
      <c r="D141" s="440"/>
      <c r="M141" s="448" t="s">
        <v>465</v>
      </c>
      <c r="N141" s="346"/>
      <c r="O141" s="346"/>
      <c r="P141" s="346"/>
      <c r="Q141" s="458"/>
      <c r="R141" s="459"/>
      <c r="S141" s="460"/>
      <c r="T141" s="460"/>
      <c r="U141" s="461"/>
      <c r="V141" s="386"/>
      <c r="W141" s="346"/>
      <c r="X141" s="462">
        <f>SUM(X16+X59+X66+X72+X99+X123)</f>
        <v>9522.533</v>
      </c>
      <c r="Y141" s="462">
        <f>Y134+Y123+Y99+Y72+Y66+Y59+Y16</f>
        <v>8742.485</v>
      </c>
      <c r="Z141" s="472">
        <f>Z134+Z123+Z99+Z72+Z66+Z59+Z16</f>
        <v>5859.523</v>
      </c>
      <c r="AA141" s="165"/>
      <c r="AB141" s="124"/>
    </row>
    <row r="142" ht="15" customHeight="1" spans="1:28">
      <c r="A142" s="91"/>
      <c r="B142" s="441"/>
      <c r="C142" s="442"/>
      <c r="D142" s="440"/>
      <c r="M142" s="449" t="s">
        <v>295</v>
      </c>
      <c r="N142" s="450"/>
      <c r="O142" s="450">
        <v>99</v>
      </c>
      <c r="P142" s="450"/>
      <c r="Q142" s="459"/>
      <c r="R142" s="459"/>
      <c r="S142" s="460"/>
      <c r="T142" s="460"/>
      <c r="U142" s="461"/>
      <c r="V142" s="461"/>
      <c r="W142" s="450"/>
      <c r="X142" s="463">
        <v>0</v>
      </c>
      <c r="Y142" s="463">
        <f t="shared" ref="Y142:Z145" si="17">SUM(Y143)</f>
        <v>221.39</v>
      </c>
      <c r="Z142" s="473">
        <f t="shared" si="17"/>
        <v>290.97</v>
      </c>
      <c r="AA142" s="165"/>
      <c r="AB142" s="124"/>
    </row>
    <row r="143" ht="15" customHeight="1" spans="1:28">
      <c r="A143" s="91"/>
      <c r="B143" s="441"/>
      <c r="C143" s="442"/>
      <c r="D143" s="440"/>
      <c r="M143" s="451" t="s">
        <v>295</v>
      </c>
      <c r="N143" s="450"/>
      <c r="O143" s="450">
        <v>99</v>
      </c>
      <c r="P143" s="450">
        <v>99</v>
      </c>
      <c r="Q143" s="459"/>
      <c r="R143" s="459"/>
      <c r="S143" s="460"/>
      <c r="T143" s="460"/>
      <c r="U143" s="461"/>
      <c r="V143" s="461"/>
      <c r="W143" s="450"/>
      <c r="X143" s="463">
        <v>0</v>
      </c>
      <c r="Y143" s="463">
        <f t="shared" si="17"/>
        <v>221.39</v>
      </c>
      <c r="Z143" s="473">
        <f t="shared" si="17"/>
        <v>290.97</v>
      </c>
      <c r="AA143" s="165"/>
      <c r="AB143" s="124"/>
    </row>
    <row r="144" ht="15" customHeight="1" spans="1:28">
      <c r="A144" s="91"/>
      <c r="B144" s="441"/>
      <c r="C144" s="442"/>
      <c r="D144" s="440"/>
      <c r="M144" s="451" t="s">
        <v>295</v>
      </c>
      <c r="N144" s="450"/>
      <c r="O144" s="450">
        <v>99</v>
      </c>
      <c r="P144" s="450">
        <v>99</v>
      </c>
      <c r="Q144" s="459"/>
      <c r="R144" s="459">
        <v>99</v>
      </c>
      <c r="S144" s="460">
        <v>0</v>
      </c>
      <c r="T144" s="460">
        <v>0</v>
      </c>
      <c r="U144" s="461">
        <v>0</v>
      </c>
      <c r="V144" s="461"/>
      <c r="W144" s="450"/>
      <c r="X144" s="463">
        <v>0</v>
      </c>
      <c r="Y144" s="463">
        <f t="shared" si="17"/>
        <v>221.39</v>
      </c>
      <c r="Z144" s="473">
        <f t="shared" si="17"/>
        <v>290.97</v>
      </c>
      <c r="AA144" s="165"/>
      <c r="AB144" s="124"/>
    </row>
    <row r="145" ht="15" customHeight="1" spans="1:28">
      <c r="A145" s="91"/>
      <c r="B145" s="441"/>
      <c r="C145" s="442"/>
      <c r="D145" s="440"/>
      <c r="M145" s="451" t="s">
        <v>295</v>
      </c>
      <c r="N145" s="450"/>
      <c r="O145" s="450">
        <v>99</v>
      </c>
      <c r="P145" s="450">
        <v>99</v>
      </c>
      <c r="Q145" s="459"/>
      <c r="R145" s="459">
        <v>99</v>
      </c>
      <c r="S145" s="460">
        <v>9</v>
      </c>
      <c r="T145" s="460">
        <v>99</v>
      </c>
      <c r="U145" s="461">
        <v>99999</v>
      </c>
      <c r="V145" s="461"/>
      <c r="W145" s="450"/>
      <c r="X145" s="463">
        <v>0</v>
      </c>
      <c r="Y145" s="463">
        <f t="shared" si="17"/>
        <v>221.39</v>
      </c>
      <c r="Z145" s="473">
        <f t="shared" si="17"/>
        <v>290.97</v>
      </c>
      <c r="AA145" s="165"/>
      <c r="AB145" s="124"/>
    </row>
    <row r="146" ht="18" customHeight="1" spans="1:29">
      <c r="A146" s="87"/>
      <c r="B146" s="443"/>
      <c r="C146" s="444"/>
      <c r="D146" s="445"/>
      <c r="E146" s="445"/>
      <c r="F146" s="445"/>
      <c r="G146" s="445"/>
      <c r="H146" s="445"/>
      <c r="I146" s="445"/>
      <c r="J146" s="445"/>
      <c r="K146" s="445"/>
      <c r="L146" s="452"/>
      <c r="M146" s="453" t="s">
        <v>295</v>
      </c>
      <c r="N146" s="454"/>
      <c r="O146" s="454"/>
      <c r="P146" s="454"/>
      <c r="Q146" s="464"/>
      <c r="R146" s="464"/>
      <c r="S146" s="465"/>
      <c r="T146" s="465"/>
      <c r="U146" s="466"/>
      <c r="V146" s="466"/>
      <c r="W146" s="454"/>
      <c r="X146" s="467">
        <f>'[1]Ведом Бродецкий '!X147</f>
        <v>0</v>
      </c>
      <c r="Y146" s="467">
        <v>221.39</v>
      </c>
      <c r="Z146" s="474">
        <v>290.97</v>
      </c>
      <c r="AA146" s="399" t="s">
        <v>310</v>
      </c>
      <c r="AB146" s="400" t="s">
        <v>310</v>
      </c>
      <c r="AC146" s="399" t="s">
        <v>310</v>
      </c>
    </row>
    <row r="147" ht="21.75" customHeight="1" spans="1:28">
      <c r="A147" s="125"/>
      <c r="B147" s="178"/>
      <c r="C147" s="178"/>
      <c r="D147" s="446"/>
      <c r="E147" s="447"/>
      <c r="F147" s="447"/>
      <c r="G147" s="447"/>
      <c r="H147" s="447"/>
      <c r="I147" s="447"/>
      <c r="J147" s="447"/>
      <c r="K147" s="447"/>
      <c r="L147" s="455"/>
      <c r="M147" s="456" t="s">
        <v>296</v>
      </c>
      <c r="N147" s="457"/>
      <c r="O147" s="457"/>
      <c r="P147" s="457"/>
      <c r="Q147" s="468"/>
      <c r="R147" s="468"/>
      <c r="S147" s="192"/>
      <c r="T147" s="192"/>
      <c r="U147" s="469"/>
      <c r="V147" s="469"/>
      <c r="W147" s="470"/>
      <c r="X147" s="471">
        <f>X146+X141</f>
        <v>9522.533</v>
      </c>
      <c r="Y147" s="471">
        <f>Y141+Y142</f>
        <v>8963.875</v>
      </c>
      <c r="Z147" s="475">
        <f>Z146+Z141</f>
        <v>6150.493</v>
      </c>
      <c r="AA147" s="124"/>
      <c r="AB147" s="124"/>
    </row>
  </sheetData>
  <mergeCells count="81">
    <mergeCell ref="R14:U14"/>
    <mergeCell ref="R15:U15"/>
    <mergeCell ref="D16:N16"/>
    <mergeCell ref="E17:N17"/>
    <mergeCell ref="F18:N18"/>
    <mergeCell ref="I20:N20"/>
    <mergeCell ref="J21:N21"/>
    <mergeCell ref="E22:N22"/>
    <mergeCell ref="F23:N23"/>
    <mergeCell ref="H30:N30"/>
    <mergeCell ref="I31:N31"/>
    <mergeCell ref="J32:N32"/>
    <mergeCell ref="J58:N58"/>
    <mergeCell ref="D59:N59"/>
    <mergeCell ref="E60:N60"/>
    <mergeCell ref="F61:N61"/>
    <mergeCell ref="H62:N62"/>
    <mergeCell ref="I63:N63"/>
    <mergeCell ref="J64:N64"/>
    <mergeCell ref="J65:N65"/>
    <mergeCell ref="D66:N66"/>
    <mergeCell ref="E67:N67"/>
    <mergeCell ref="F68:N68"/>
    <mergeCell ref="I69:N69"/>
    <mergeCell ref="J71:N71"/>
    <mergeCell ref="D72:N72"/>
    <mergeCell ref="E73:N73"/>
    <mergeCell ref="F74:N74"/>
    <mergeCell ref="G75:N75"/>
    <mergeCell ref="H76:N76"/>
    <mergeCell ref="I77:N77"/>
    <mergeCell ref="J78:N78"/>
    <mergeCell ref="H79:N79"/>
    <mergeCell ref="I80:N80"/>
    <mergeCell ref="J85:N85"/>
    <mergeCell ref="E86:N86"/>
    <mergeCell ref="F87:N87"/>
    <mergeCell ref="G92:N92"/>
    <mergeCell ref="H96:N96"/>
    <mergeCell ref="I97:N97"/>
    <mergeCell ref="J98:N98"/>
    <mergeCell ref="D99:N99"/>
    <mergeCell ref="E100:N100"/>
    <mergeCell ref="F101:N101"/>
    <mergeCell ref="G102:N102"/>
    <mergeCell ref="H103:N103"/>
    <mergeCell ref="I104:N104"/>
    <mergeCell ref="J105:N105"/>
    <mergeCell ref="E106:N106"/>
    <mergeCell ref="F107:N107"/>
    <mergeCell ref="G108:N108"/>
    <mergeCell ref="H109:N109"/>
    <mergeCell ref="I110:N110"/>
    <mergeCell ref="J113:N113"/>
    <mergeCell ref="E114:N114"/>
    <mergeCell ref="F115:N115"/>
    <mergeCell ref="G116:N116"/>
    <mergeCell ref="H117:N117"/>
    <mergeCell ref="I118:N118"/>
    <mergeCell ref="J119:N119"/>
    <mergeCell ref="H120:N120"/>
    <mergeCell ref="I121:N121"/>
    <mergeCell ref="J122:N122"/>
    <mergeCell ref="D123:N123"/>
    <mergeCell ref="E124:N124"/>
    <mergeCell ref="F125:N125"/>
    <mergeCell ref="G126:N126"/>
    <mergeCell ref="H127:N127"/>
    <mergeCell ref="I128:N128"/>
    <mergeCell ref="J129:N129"/>
    <mergeCell ref="G130:N130"/>
    <mergeCell ref="H131:N131"/>
    <mergeCell ref="I132:N132"/>
    <mergeCell ref="J133:N133"/>
    <mergeCell ref="D134:N134"/>
    <mergeCell ref="E135:N135"/>
    <mergeCell ref="F136:N136"/>
    <mergeCell ref="G137:N137"/>
    <mergeCell ref="H138:N138"/>
    <mergeCell ref="I139:N139"/>
    <mergeCell ref="J140:N140"/>
  </mergeCells>
  <pageMargins left="0.7" right="0.7" top="0.75" bottom="0.75" header="0.3" footer="0.3"/>
  <pageSetup paperSize="1" scale="58" fitToHeight="0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9"/>
  <sheetViews>
    <sheetView workbookViewId="0">
      <selection activeCell="C32" sqref="C32"/>
    </sheetView>
  </sheetViews>
  <sheetFormatPr defaultColWidth="9.14285714285714" defaultRowHeight="15" outlineLevelCol="4"/>
  <cols>
    <col min="1" max="1" width="20.8571428571429" style="23" customWidth="1"/>
    <col min="2" max="2" width="46.8571428571429" style="23" customWidth="1"/>
    <col min="3" max="3" width="19.1428571428571" style="269" customWidth="1"/>
    <col min="4" max="4" width="15.4285714285714" style="270" customWidth="1"/>
    <col min="5" max="5" width="14" style="270" customWidth="1"/>
    <col min="6" max="256" width="9.14285714285714" style="23"/>
    <col min="257" max="257" width="20.8571428571429" style="23" customWidth="1"/>
    <col min="258" max="258" width="46.8571428571429" style="23" customWidth="1"/>
    <col min="259" max="259" width="19.1428571428571" style="23" customWidth="1"/>
    <col min="260" max="260" width="15.4285714285714" style="23" customWidth="1"/>
    <col min="261" max="261" width="14" style="23" customWidth="1"/>
    <col min="262" max="512" width="9.14285714285714" style="23"/>
    <col min="513" max="513" width="20.8571428571429" style="23" customWidth="1"/>
    <col min="514" max="514" width="46.8571428571429" style="23" customWidth="1"/>
    <col min="515" max="515" width="19.1428571428571" style="23" customWidth="1"/>
    <col min="516" max="516" width="15.4285714285714" style="23" customWidth="1"/>
    <col min="517" max="517" width="14" style="23" customWidth="1"/>
    <col min="518" max="768" width="9.14285714285714" style="23"/>
    <col min="769" max="769" width="20.8571428571429" style="23" customWidth="1"/>
    <col min="770" max="770" width="46.8571428571429" style="23" customWidth="1"/>
    <col min="771" max="771" width="19.1428571428571" style="23" customWidth="1"/>
    <col min="772" max="772" width="15.4285714285714" style="23" customWidth="1"/>
    <col min="773" max="773" width="14" style="23" customWidth="1"/>
    <col min="774" max="1024" width="9.14285714285714" style="23"/>
    <col min="1025" max="1025" width="20.8571428571429" style="23" customWidth="1"/>
    <col min="1026" max="1026" width="46.8571428571429" style="23" customWidth="1"/>
    <col min="1027" max="1027" width="19.1428571428571" style="23" customWidth="1"/>
    <col min="1028" max="1028" width="15.4285714285714" style="23" customWidth="1"/>
    <col min="1029" max="1029" width="14" style="23" customWidth="1"/>
    <col min="1030" max="1280" width="9.14285714285714" style="23"/>
    <col min="1281" max="1281" width="20.8571428571429" style="23" customWidth="1"/>
    <col min="1282" max="1282" width="46.8571428571429" style="23" customWidth="1"/>
    <col min="1283" max="1283" width="19.1428571428571" style="23" customWidth="1"/>
    <col min="1284" max="1284" width="15.4285714285714" style="23" customWidth="1"/>
    <col min="1285" max="1285" width="14" style="23" customWidth="1"/>
    <col min="1286" max="1536" width="9.14285714285714" style="23"/>
    <col min="1537" max="1537" width="20.8571428571429" style="23" customWidth="1"/>
    <col min="1538" max="1538" width="46.8571428571429" style="23" customWidth="1"/>
    <col min="1539" max="1539" width="19.1428571428571" style="23" customWidth="1"/>
    <col min="1540" max="1540" width="15.4285714285714" style="23" customWidth="1"/>
    <col min="1541" max="1541" width="14" style="23" customWidth="1"/>
    <col min="1542" max="1792" width="9.14285714285714" style="23"/>
    <col min="1793" max="1793" width="20.8571428571429" style="23" customWidth="1"/>
    <col min="1794" max="1794" width="46.8571428571429" style="23" customWidth="1"/>
    <col min="1795" max="1795" width="19.1428571428571" style="23" customWidth="1"/>
    <col min="1796" max="1796" width="15.4285714285714" style="23" customWidth="1"/>
    <col min="1797" max="1797" width="14" style="23" customWidth="1"/>
    <col min="1798" max="2048" width="9.14285714285714" style="23"/>
    <col min="2049" max="2049" width="20.8571428571429" style="23" customWidth="1"/>
    <col min="2050" max="2050" width="46.8571428571429" style="23" customWidth="1"/>
    <col min="2051" max="2051" width="19.1428571428571" style="23" customWidth="1"/>
    <col min="2052" max="2052" width="15.4285714285714" style="23" customWidth="1"/>
    <col min="2053" max="2053" width="14" style="23" customWidth="1"/>
    <col min="2054" max="2304" width="9.14285714285714" style="23"/>
    <col min="2305" max="2305" width="20.8571428571429" style="23" customWidth="1"/>
    <col min="2306" max="2306" width="46.8571428571429" style="23" customWidth="1"/>
    <col min="2307" max="2307" width="19.1428571428571" style="23" customWidth="1"/>
    <col min="2308" max="2308" width="15.4285714285714" style="23" customWidth="1"/>
    <col min="2309" max="2309" width="14" style="23" customWidth="1"/>
    <col min="2310" max="2560" width="9.14285714285714" style="23"/>
    <col min="2561" max="2561" width="20.8571428571429" style="23" customWidth="1"/>
    <col min="2562" max="2562" width="46.8571428571429" style="23" customWidth="1"/>
    <col min="2563" max="2563" width="19.1428571428571" style="23" customWidth="1"/>
    <col min="2564" max="2564" width="15.4285714285714" style="23" customWidth="1"/>
    <col min="2565" max="2565" width="14" style="23" customWidth="1"/>
    <col min="2566" max="2816" width="9.14285714285714" style="23"/>
    <col min="2817" max="2817" width="20.8571428571429" style="23" customWidth="1"/>
    <col min="2818" max="2818" width="46.8571428571429" style="23" customWidth="1"/>
    <col min="2819" max="2819" width="19.1428571428571" style="23" customWidth="1"/>
    <col min="2820" max="2820" width="15.4285714285714" style="23" customWidth="1"/>
    <col min="2821" max="2821" width="14" style="23" customWidth="1"/>
    <col min="2822" max="3072" width="9.14285714285714" style="23"/>
    <col min="3073" max="3073" width="20.8571428571429" style="23" customWidth="1"/>
    <col min="3074" max="3074" width="46.8571428571429" style="23" customWidth="1"/>
    <col min="3075" max="3075" width="19.1428571428571" style="23" customWidth="1"/>
    <col min="3076" max="3076" width="15.4285714285714" style="23" customWidth="1"/>
    <col min="3077" max="3077" width="14" style="23" customWidth="1"/>
    <col min="3078" max="3328" width="9.14285714285714" style="23"/>
    <col min="3329" max="3329" width="20.8571428571429" style="23" customWidth="1"/>
    <col min="3330" max="3330" width="46.8571428571429" style="23" customWidth="1"/>
    <col min="3331" max="3331" width="19.1428571428571" style="23" customWidth="1"/>
    <col min="3332" max="3332" width="15.4285714285714" style="23" customWidth="1"/>
    <col min="3333" max="3333" width="14" style="23" customWidth="1"/>
    <col min="3334" max="3584" width="9.14285714285714" style="23"/>
    <col min="3585" max="3585" width="20.8571428571429" style="23" customWidth="1"/>
    <col min="3586" max="3586" width="46.8571428571429" style="23" customWidth="1"/>
    <col min="3587" max="3587" width="19.1428571428571" style="23" customWidth="1"/>
    <col min="3588" max="3588" width="15.4285714285714" style="23" customWidth="1"/>
    <col min="3589" max="3589" width="14" style="23" customWidth="1"/>
    <col min="3590" max="3840" width="9.14285714285714" style="23"/>
    <col min="3841" max="3841" width="20.8571428571429" style="23" customWidth="1"/>
    <col min="3842" max="3842" width="46.8571428571429" style="23" customWidth="1"/>
    <col min="3843" max="3843" width="19.1428571428571" style="23" customWidth="1"/>
    <col min="3844" max="3844" width="15.4285714285714" style="23" customWidth="1"/>
    <col min="3845" max="3845" width="14" style="23" customWidth="1"/>
    <col min="3846" max="4096" width="9.14285714285714" style="23"/>
    <col min="4097" max="4097" width="20.8571428571429" style="23" customWidth="1"/>
    <col min="4098" max="4098" width="46.8571428571429" style="23" customWidth="1"/>
    <col min="4099" max="4099" width="19.1428571428571" style="23" customWidth="1"/>
    <col min="4100" max="4100" width="15.4285714285714" style="23" customWidth="1"/>
    <col min="4101" max="4101" width="14" style="23" customWidth="1"/>
    <col min="4102" max="4352" width="9.14285714285714" style="23"/>
    <col min="4353" max="4353" width="20.8571428571429" style="23" customWidth="1"/>
    <col min="4354" max="4354" width="46.8571428571429" style="23" customWidth="1"/>
    <col min="4355" max="4355" width="19.1428571428571" style="23" customWidth="1"/>
    <col min="4356" max="4356" width="15.4285714285714" style="23" customWidth="1"/>
    <col min="4357" max="4357" width="14" style="23" customWidth="1"/>
    <col min="4358" max="4608" width="9.14285714285714" style="23"/>
    <col min="4609" max="4609" width="20.8571428571429" style="23" customWidth="1"/>
    <col min="4610" max="4610" width="46.8571428571429" style="23" customWidth="1"/>
    <col min="4611" max="4611" width="19.1428571428571" style="23" customWidth="1"/>
    <col min="4612" max="4612" width="15.4285714285714" style="23" customWidth="1"/>
    <col min="4613" max="4613" width="14" style="23" customWidth="1"/>
    <col min="4614" max="4864" width="9.14285714285714" style="23"/>
    <col min="4865" max="4865" width="20.8571428571429" style="23" customWidth="1"/>
    <col min="4866" max="4866" width="46.8571428571429" style="23" customWidth="1"/>
    <col min="4867" max="4867" width="19.1428571428571" style="23" customWidth="1"/>
    <col min="4868" max="4868" width="15.4285714285714" style="23" customWidth="1"/>
    <col min="4869" max="4869" width="14" style="23" customWidth="1"/>
    <col min="4870" max="5120" width="9.14285714285714" style="23"/>
    <col min="5121" max="5121" width="20.8571428571429" style="23" customWidth="1"/>
    <col min="5122" max="5122" width="46.8571428571429" style="23" customWidth="1"/>
    <col min="5123" max="5123" width="19.1428571428571" style="23" customWidth="1"/>
    <col min="5124" max="5124" width="15.4285714285714" style="23" customWidth="1"/>
    <col min="5125" max="5125" width="14" style="23" customWidth="1"/>
    <col min="5126" max="5376" width="9.14285714285714" style="23"/>
    <col min="5377" max="5377" width="20.8571428571429" style="23" customWidth="1"/>
    <col min="5378" max="5378" width="46.8571428571429" style="23" customWidth="1"/>
    <col min="5379" max="5379" width="19.1428571428571" style="23" customWidth="1"/>
    <col min="5380" max="5380" width="15.4285714285714" style="23" customWidth="1"/>
    <col min="5381" max="5381" width="14" style="23" customWidth="1"/>
    <col min="5382" max="5632" width="9.14285714285714" style="23"/>
    <col min="5633" max="5633" width="20.8571428571429" style="23" customWidth="1"/>
    <col min="5634" max="5634" width="46.8571428571429" style="23" customWidth="1"/>
    <col min="5635" max="5635" width="19.1428571428571" style="23" customWidth="1"/>
    <col min="5636" max="5636" width="15.4285714285714" style="23" customWidth="1"/>
    <col min="5637" max="5637" width="14" style="23" customWidth="1"/>
    <col min="5638" max="5888" width="9.14285714285714" style="23"/>
    <col min="5889" max="5889" width="20.8571428571429" style="23" customWidth="1"/>
    <col min="5890" max="5890" width="46.8571428571429" style="23" customWidth="1"/>
    <col min="5891" max="5891" width="19.1428571428571" style="23" customWidth="1"/>
    <col min="5892" max="5892" width="15.4285714285714" style="23" customWidth="1"/>
    <col min="5893" max="5893" width="14" style="23" customWidth="1"/>
    <col min="5894" max="6144" width="9.14285714285714" style="23"/>
    <col min="6145" max="6145" width="20.8571428571429" style="23" customWidth="1"/>
    <col min="6146" max="6146" width="46.8571428571429" style="23" customWidth="1"/>
    <col min="6147" max="6147" width="19.1428571428571" style="23" customWidth="1"/>
    <col min="6148" max="6148" width="15.4285714285714" style="23" customWidth="1"/>
    <col min="6149" max="6149" width="14" style="23" customWidth="1"/>
    <col min="6150" max="6400" width="9.14285714285714" style="23"/>
    <col min="6401" max="6401" width="20.8571428571429" style="23" customWidth="1"/>
    <col min="6402" max="6402" width="46.8571428571429" style="23" customWidth="1"/>
    <col min="6403" max="6403" width="19.1428571428571" style="23" customWidth="1"/>
    <col min="6404" max="6404" width="15.4285714285714" style="23" customWidth="1"/>
    <col min="6405" max="6405" width="14" style="23" customWidth="1"/>
    <col min="6406" max="6656" width="9.14285714285714" style="23"/>
    <col min="6657" max="6657" width="20.8571428571429" style="23" customWidth="1"/>
    <col min="6658" max="6658" width="46.8571428571429" style="23" customWidth="1"/>
    <col min="6659" max="6659" width="19.1428571428571" style="23" customWidth="1"/>
    <col min="6660" max="6660" width="15.4285714285714" style="23" customWidth="1"/>
    <col min="6661" max="6661" width="14" style="23" customWidth="1"/>
    <col min="6662" max="6912" width="9.14285714285714" style="23"/>
    <col min="6913" max="6913" width="20.8571428571429" style="23" customWidth="1"/>
    <col min="6914" max="6914" width="46.8571428571429" style="23" customWidth="1"/>
    <col min="6915" max="6915" width="19.1428571428571" style="23" customWidth="1"/>
    <col min="6916" max="6916" width="15.4285714285714" style="23" customWidth="1"/>
    <col min="6917" max="6917" width="14" style="23" customWidth="1"/>
    <col min="6918" max="7168" width="9.14285714285714" style="23"/>
    <col min="7169" max="7169" width="20.8571428571429" style="23" customWidth="1"/>
    <col min="7170" max="7170" width="46.8571428571429" style="23" customWidth="1"/>
    <col min="7171" max="7171" width="19.1428571428571" style="23" customWidth="1"/>
    <col min="7172" max="7172" width="15.4285714285714" style="23" customWidth="1"/>
    <col min="7173" max="7173" width="14" style="23" customWidth="1"/>
    <col min="7174" max="7424" width="9.14285714285714" style="23"/>
    <col min="7425" max="7425" width="20.8571428571429" style="23" customWidth="1"/>
    <col min="7426" max="7426" width="46.8571428571429" style="23" customWidth="1"/>
    <col min="7427" max="7427" width="19.1428571428571" style="23" customWidth="1"/>
    <col min="7428" max="7428" width="15.4285714285714" style="23" customWidth="1"/>
    <col min="7429" max="7429" width="14" style="23" customWidth="1"/>
    <col min="7430" max="7680" width="9.14285714285714" style="23"/>
    <col min="7681" max="7681" width="20.8571428571429" style="23" customWidth="1"/>
    <col min="7682" max="7682" width="46.8571428571429" style="23" customWidth="1"/>
    <col min="7683" max="7683" width="19.1428571428571" style="23" customWidth="1"/>
    <col min="7684" max="7684" width="15.4285714285714" style="23" customWidth="1"/>
    <col min="7685" max="7685" width="14" style="23" customWidth="1"/>
    <col min="7686" max="7936" width="9.14285714285714" style="23"/>
    <col min="7937" max="7937" width="20.8571428571429" style="23" customWidth="1"/>
    <col min="7938" max="7938" width="46.8571428571429" style="23" customWidth="1"/>
    <col min="7939" max="7939" width="19.1428571428571" style="23" customWidth="1"/>
    <col min="7940" max="7940" width="15.4285714285714" style="23" customWidth="1"/>
    <col min="7941" max="7941" width="14" style="23" customWidth="1"/>
    <col min="7942" max="8192" width="9.14285714285714" style="23"/>
    <col min="8193" max="8193" width="20.8571428571429" style="23" customWidth="1"/>
    <col min="8194" max="8194" width="46.8571428571429" style="23" customWidth="1"/>
    <col min="8195" max="8195" width="19.1428571428571" style="23" customWidth="1"/>
    <col min="8196" max="8196" width="15.4285714285714" style="23" customWidth="1"/>
    <col min="8197" max="8197" width="14" style="23" customWidth="1"/>
    <col min="8198" max="8448" width="9.14285714285714" style="23"/>
    <col min="8449" max="8449" width="20.8571428571429" style="23" customWidth="1"/>
    <col min="8450" max="8450" width="46.8571428571429" style="23" customWidth="1"/>
    <col min="8451" max="8451" width="19.1428571428571" style="23" customWidth="1"/>
    <col min="8452" max="8452" width="15.4285714285714" style="23" customWidth="1"/>
    <col min="8453" max="8453" width="14" style="23" customWidth="1"/>
    <col min="8454" max="8704" width="9.14285714285714" style="23"/>
    <col min="8705" max="8705" width="20.8571428571429" style="23" customWidth="1"/>
    <col min="8706" max="8706" width="46.8571428571429" style="23" customWidth="1"/>
    <col min="8707" max="8707" width="19.1428571428571" style="23" customWidth="1"/>
    <col min="8708" max="8708" width="15.4285714285714" style="23" customWidth="1"/>
    <col min="8709" max="8709" width="14" style="23" customWidth="1"/>
    <col min="8710" max="8960" width="9.14285714285714" style="23"/>
    <col min="8961" max="8961" width="20.8571428571429" style="23" customWidth="1"/>
    <col min="8962" max="8962" width="46.8571428571429" style="23" customWidth="1"/>
    <col min="8963" max="8963" width="19.1428571428571" style="23" customWidth="1"/>
    <col min="8964" max="8964" width="15.4285714285714" style="23" customWidth="1"/>
    <col min="8965" max="8965" width="14" style="23" customWidth="1"/>
    <col min="8966" max="9216" width="9.14285714285714" style="23"/>
    <col min="9217" max="9217" width="20.8571428571429" style="23" customWidth="1"/>
    <col min="9218" max="9218" width="46.8571428571429" style="23" customWidth="1"/>
    <col min="9219" max="9219" width="19.1428571428571" style="23" customWidth="1"/>
    <col min="9220" max="9220" width="15.4285714285714" style="23" customWidth="1"/>
    <col min="9221" max="9221" width="14" style="23" customWidth="1"/>
    <col min="9222" max="9472" width="9.14285714285714" style="23"/>
    <col min="9473" max="9473" width="20.8571428571429" style="23" customWidth="1"/>
    <col min="9474" max="9474" width="46.8571428571429" style="23" customWidth="1"/>
    <col min="9475" max="9475" width="19.1428571428571" style="23" customWidth="1"/>
    <col min="9476" max="9476" width="15.4285714285714" style="23" customWidth="1"/>
    <col min="9477" max="9477" width="14" style="23" customWidth="1"/>
    <col min="9478" max="9728" width="9.14285714285714" style="23"/>
    <col min="9729" max="9729" width="20.8571428571429" style="23" customWidth="1"/>
    <col min="9730" max="9730" width="46.8571428571429" style="23" customWidth="1"/>
    <col min="9731" max="9731" width="19.1428571428571" style="23" customWidth="1"/>
    <col min="9732" max="9732" width="15.4285714285714" style="23" customWidth="1"/>
    <col min="9733" max="9733" width="14" style="23" customWidth="1"/>
    <col min="9734" max="9984" width="9.14285714285714" style="23"/>
    <col min="9985" max="9985" width="20.8571428571429" style="23" customWidth="1"/>
    <col min="9986" max="9986" width="46.8571428571429" style="23" customWidth="1"/>
    <col min="9987" max="9987" width="19.1428571428571" style="23" customWidth="1"/>
    <col min="9988" max="9988" width="15.4285714285714" style="23" customWidth="1"/>
    <col min="9989" max="9989" width="14" style="23" customWidth="1"/>
    <col min="9990" max="10240" width="9.14285714285714" style="23"/>
    <col min="10241" max="10241" width="20.8571428571429" style="23" customWidth="1"/>
    <col min="10242" max="10242" width="46.8571428571429" style="23" customWidth="1"/>
    <col min="10243" max="10243" width="19.1428571428571" style="23" customWidth="1"/>
    <col min="10244" max="10244" width="15.4285714285714" style="23" customWidth="1"/>
    <col min="10245" max="10245" width="14" style="23" customWidth="1"/>
    <col min="10246" max="10496" width="9.14285714285714" style="23"/>
    <col min="10497" max="10497" width="20.8571428571429" style="23" customWidth="1"/>
    <col min="10498" max="10498" width="46.8571428571429" style="23" customWidth="1"/>
    <col min="10499" max="10499" width="19.1428571428571" style="23" customWidth="1"/>
    <col min="10500" max="10500" width="15.4285714285714" style="23" customWidth="1"/>
    <col min="10501" max="10501" width="14" style="23" customWidth="1"/>
    <col min="10502" max="10752" width="9.14285714285714" style="23"/>
    <col min="10753" max="10753" width="20.8571428571429" style="23" customWidth="1"/>
    <col min="10754" max="10754" width="46.8571428571429" style="23" customWidth="1"/>
    <col min="10755" max="10755" width="19.1428571428571" style="23" customWidth="1"/>
    <col min="10756" max="10756" width="15.4285714285714" style="23" customWidth="1"/>
    <col min="10757" max="10757" width="14" style="23" customWidth="1"/>
    <col min="10758" max="11008" width="9.14285714285714" style="23"/>
    <col min="11009" max="11009" width="20.8571428571429" style="23" customWidth="1"/>
    <col min="11010" max="11010" width="46.8571428571429" style="23" customWidth="1"/>
    <col min="11011" max="11011" width="19.1428571428571" style="23" customWidth="1"/>
    <col min="11012" max="11012" width="15.4285714285714" style="23" customWidth="1"/>
    <col min="11013" max="11013" width="14" style="23" customWidth="1"/>
    <col min="11014" max="11264" width="9.14285714285714" style="23"/>
    <col min="11265" max="11265" width="20.8571428571429" style="23" customWidth="1"/>
    <col min="11266" max="11266" width="46.8571428571429" style="23" customWidth="1"/>
    <col min="11267" max="11267" width="19.1428571428571" style="23" customWidth="1"/>
    <col min="11268" max="11268" width="15.4285714285714" style="23" customWidth="1"/>
    <col min="11269" max="11269" width="14" style="23" customWidth="1"/>
    <col min="11270" max="11520" width="9.14285714285714" style="23"/>
    <col min="11521" max="11521" width="20.8571428571429" style="23" customWidth="1"/>
    <col min="11522" max="11522" width="46.8571428571429" style="23" customWidth="1"/>
    <col min="11523" max="11523" width="19.1428571428571" style="23" customWidth="1"/>
    <col min="11524" max="11524" width="15.4285714285714" style="23" customWidth="1"/>
    <col min="11525" max="11525" width="14" style="23" customWidth="1"/>
    <col min="11526" max="11776" width="9.14285714285714" style="23"/>
    <col min="11777" max="11777" width="20.8571428571429" style="23" customWidth="1"/>
    <col min="11778" max="11778" width="46.8571428571429" style="23" customWidth="1"/>
    <col min="11779" max="11779" width="19.1428571428571" style="23" customWidth="1"/>
    <col min="11780" max="11780" width="15.4285714285714" style="23" customWidth="1"/>
    <col min="11781" max="11781" width="14" style="23" customWidth="1"/>
    <col min="11782" max="12032" width="9.14285714285714" style="23"/>
    <col min="12033" max="12033" width="20.8571428571429" style="23" customWidth="1"/>
    <col min="12034" max="12034" width="46.8571428571429" style="23" customWidth="1"/>
    <col min="12035" max="12035" width="19.1428571428571" style="23" customWidth="1"/>
    <col min="12036" max="12036" width="15.4285714285714" style="23" customWidth="1"/>
    <col min="12037" max="12037" width="14" style="23" customWidth="1"/>
    <col min="12038" max="12288" width="9.14285714285714" style="23"/>
    <col min="12289" max="12289" width="20.8571428571429" style="23" customWidth="1"/>
    <col min="12290" max="12290" width="46.8571428571429" style="23" customWidth="1"/>
    <col min="12291" max="12291" width="19.1428571428571" style="23" customWidth="1"/>
    <col min="12292" max="12292" width="15.4285714285714" style="23" customWidth="1"/>
    <col min="12293" max="12293" width="14" style="23" customWidth="1"/>
    <col min="12294" max="12544" width="9.14285714285714" style="23"/>
    <col min="12545" max="12545" width="20.8571428571429" style="23" customWidth="1"/>
    <col min="12546" max="12546" width="46.8571428571429" style="23" customWidth="1"/>
    <col min="12547" max="12547" width="19.1428571428571" style="23" customWidth="1"/>
    <col min="12548" max="12548" width="15.4285714285714" style="23" customWidth="1"/>
    <col min="12549" max="12549" width="14" style="23" customWidth="1"/>
    <col min="12550" max="12800" width="9.14285714285714" style="23"/>
    <col min="12801" max="12801" width="20.8571428571429" style="23" customWidth="1"/>
    <col min="12802" max="12802" width="46.8571428571429" style="23" customWidth="1"/>
    <col min="12803" max="12803" width="19.1428571428571" style="23" customWidth="1"/>
    <col min="12804" max="12804" width="15.4285714285714" style="23" customWidth="1"/>
    <col min="12805" max="12805" width="14" style="23" customWidth="1"/>
    <col min="12806" max="13056" width="9.14285714285714" style="23"/>
    <col min="13057" max="13057" width="20.8571428571429" style="23" customWidth="1"/>
    <col min="13058" max="13058" width="46.8571428571429" style="23" customWidth="1"/>
    <col min="13059" max="13059" width="19.1428571428571" style="23" customWidth="1"/>
    <col min="13060" max="13060" width="15.4285714285714" style="23" customWidth="1"/>
    <col min="13061" max="13061" width="14" style="23" customWidth="1"/>
    <col min="13062" max="13312" width="9.14285714285714" style="23"/>
    <col min="13313" max="13313" width="20.8571428571429" style="23" customWidth="1"/>
    <col min="13314" max="13314" width="46.8571428571429" style="23" customWidth="1"/>
    <col min="13315" max="13315" width="19.1428571428571" style="23" customWidth="1"/>
    <col min="13316" max="13316" width="15.4285714285714" style="23" customWidth="1"/>
    <col min="13317" max="13317" width="14" style="23" customWidth="1"/>
    <col min="13318" max="13568" width="9.14285714285714" style="23"/>
    <col min="13569" max="13569" width="20.8571428571429" style="23" customWidth="1"/>
    <col min="13570" max="13570" width="46.8571428571429" style="23" customWidth="1"/>
    <col min="13571" max="13571" width="19.1428571428571" style="23" customWidth="1"/>
    <col min="13572" max="13572" width="15.4285714285714" style="23" customWidth="1"/>
    <col min="13573" max="13573" width="14" style="23" customWidth="1"/>
    <col min="13574" max="13824" width="9.14285714285714" style="23"/>
    <col min="13825" max="13825" width="20.8571428571429" style="23" customWidth="1"/>
    <col min="13826" max="13826" width="46.8571428571429" style="23" customWidth="1"/>
    <col min="13827" max="13827" width="19.1428571428571" style="23" customWidth="1"/>
    <col min="13828" max="13828" width="15.4285714285714" style="23" customWidth="1"/>
    <col min="13829" max="13829" width="14" style="23" customWidth="1"/>
    <col min="13830" max="14080" width="9.14285714285714" style="23"/>
    <col min="14081" max="14081" width="20.8571428571429" style="23" customWidth="1"/>
    <col min="14082" max="14082" width="46.8571428571429" style="23" customWidth="1"/>
    <col min="14083" max="14083" width="19.1428571428571" style="23" customWidth="1"/>
    <col min="14084" max="14084" width="15.4285714285714" style="23" customWidth="1"/>
    <col min="14085" max="14085" width="14" style="23" customWidth="1"/>
    <col min="14086" max="14336" width="9.14285714285714" style="23"/>
    <col min="14337" max="14337" width="20.8571428571429" style="23" customWidth="1"/>
    <col min="14338" max="14338" width="46.8571428571429" style="23" customWidth="1"/>
    <col min="14339" max="14339" width="19.1428571428571" style="23" customWidth="1"/>
    <col min="14340" max="14340" width="15.4285714285714" style="23" customWidth="1"/>
    <col min="14341" max="14341" width="14" style="23" customWidth="1"/>
    <col min="14342" max="14592" width="9.14285714285714" style="23"/>
    <col min="14593" max="14593" width="20.8571428571429" style="23" customWidth="1"/>
    <col min="14594" max="14594" width="46.8571428571429" style="23" customWidth="1"/>
    <col min="14595" max="14595" width="19.1428571428571" style="23" customWidth="1"/>
    <col min="14596" max="14596" width="15.4285714285714" style="23" customWidth="1"/>
    <col min="14597" max="14597" width="14" style="23" customWidth="1"/>
    <col min="14598" max="14848" width="9.14285714285714" style="23"/>
    <col min="14849" max="14849" width="20.8571428571429" style="23" customWidth="1"/>
    <col min="14850" max="14850" width="46.8571428571429" style="23" customWidth="1"/>
    <col min="14851" max="14851" width="19.1428571428571" style="23" customWidth="1"/>
    <col min="14852" max="14852" width="15.4285714285714" style="23" customWidth="1"/>
    <col min="14853" max="14853" width="14" style="23" customWidth="1"/>
    <col min="14854" max="15104" width="9.14285714285714" style="23"/>
    <col min="15105" max="15105" width="20.8571428571429" style="23" customWidth="1"/>
    <col min="15106" max="15106" width="46.8571428571429" style="23" customWidth="1"/>
    <col min="15107" max="15107" width="19.1428571428571" style="23" customWidth="1"/>
    <col min="15108" max="15108" width="15.4285714285714" style="23" customWidth="1"/>
    <col min="15109" max="15109" width="14" style="23" customWidth="1"/>
    <col min="15110" max="15360" width="9.14285714285714" style="23"/>
    <col min="15361" max="15361" width="20.8571428571429" style="23" customWidth="1"/>
    <col min="15362" max="15362" width="46.8571428571429" style="23" customWidth="1"/>
    <col min="15363" max="15363" width="19.1428571428571" style="23" customWidth="1"/>
    <col min="15364" max="15364" width="15.4285714285714" style="23" customWidth="1"/>
    <col min="15365" max="15365" width="14" style="23" customWidth="1"/>
    <col min="15366" max="15616" width="9.14285714285714" style="23"/>
    <col min="15617" max="15617" width="20.8571428571429" style="23" customWidth="1"/>
    <col min="15618" max="15618" width="46.8571428571429" style="23" customWidth="1"/>
    <col min="15619" max="15619" width="19.1428571428571" style="23" customWidth="1"/>
    <col min="15620" max="15620" width="15.4285714285714" style="23" customWidth="1"/>
    <col min="15621" max="15621" width="14" style="23" customWidth="1"/>
    <col min="15622" max="15872" width="9.14285714285714" style="23"/>
    <col min="15873" max="15873" width="20.8571428571429" style="23" customWidth="1"/>
    <col min="15874" max="15874" width="46.8571428571429" style="23" customWidth="1"/>
    <col min="15875" max="15875" width="19.1428571428571" style="23" customWidth="1"/>
    <col min="15876" max="15876" width="15.4285714285714" style="23" customWidth="1"/>
    <col min="15877" max="15877" width="14" style="23" customWidth="1"/>
    <col min="15878" max="16128" width="9.14285714285714" style="23"/>
    <col min="16129" max="16129" width="20.8571428571429" style="23" customWidth="1"/>
    <col min="16130" max="16130" width="46.8571428571429" style="23" customWidth="1"/>
    <col min="16131" max="16131" width="19.1428571428571" style="23" customWidth="1"/>
    <col min="16132" max="16132" width="15.4285714285714" style="23" customWidth="1"/>
    <col min="16133" max="16133" width="14" style="23" customWidth="1"/>
    <col min="16134" max="16384" width="9.14285714285714" style="23"/>
  </cols>
  <sheetData>
    <row r="1" ht="15.95" customHeight="1" spans="2:5">
      <c r="B1" s="271"/>
      <c r="C1" s="272" t="s">
        <v>531</v>
      </c>
      <c r="D1" s="272"/>
      <c r="E1" s="272"/>
    </row>
    <row r="2" ht="15.95" customHeight="1" spans="2:5">
      <c r="B2" s="271" t="s">
        <v>532</v>
      </c>
      <c r="C2" s="272" t="s">
        <v>533</v>
      </c>
      <c r="D2" s="272"/>
      <c r="E2" s="272"/>
    </row>
    <row r="3" ht="15.95" customHeight="1" spans="3:5">
      <c r="C3" s="273" t="s">
        <v>534</v>
      </c>
      <c r="D3" s="273"/>
      <c r="E3" s="273"/>
    </row>
    <row r="4" ht="15.95" customHeight="1" spans="3:5">
      <c r="C4" s="274" t="s">
        <v>535</v>
      </c>
      <c r="D4" s="274"/>
      <c r="E4" s="274"/>
    </row>
    <row r="5" ht="12.75" customHeight="1" spans="3:5">
      <c r="C5" s="274"/>
      <c r="D5" s="274"/>
      <c r="E5" s="274"/>
    </row>
    <row r="6" s="268" customFormat="1" ht="18.75" customHeight="1" spans="1:5">
      <c r="A6" s="40" t="s">
        <v>536</v>
      </c>
      <c r="B6" s="40"/>
      <c r="C6" s="40"/>
      <c r="D6" s="40"/>
      <c r="E6" s="40"/>
    </row>
    <row r="7" s="268" customFormat="1" ht="18.75" customHeight="1" spans="1:5">
      <c r="A7" s="40" t="s">
        <v>5</v>
      </c>
      <c r="B7" s="40"/>
      <c r="C7" s="40"/>
      <c r="D7" s="40"/>
      <c r="E7" s="40"/>
    </row>
    <row r="8" s="268" customFormat="1" ht="18.75" customHeight="1" spans="1:5">
      <c r="A8" s="40" t="s">
        <v>537</v>
      </c>
      <c r="B8" s="40"/>
      <c r="C8" s="40"/>
      <c r="D8" s="40"/>
      <c r="E8" s="40"/>
    </row>
    <row r="10" ht="15.75" spans="5:5">
      <c r="E10" s="275" t="s">
        <v>303</v>
      </c>
    </row>
    <row r="11" ht="57" spans="1:5">
      <c r="A11" s="276" t="s">
        <v>538</v>
      </c>
      <c r="B11" s="277" t="s">
        <v>539</v>
      </c>
      <c r="C11" s="278" t="s">
        <v>11</v>
      </c>
      <c r="D11" s="279" t="s">
        <v>12</v>
      </c>
      <c r="E11" s="280" t="s">
        <v>13</v>
      </c>
    </row>
    <row r="12" ht="20.1" customHeight="1" spans="1:5">
      <c r="A12" s="281" t="s">
        <v>540</v>
      </c>
      <c r="B12" s="282" t="s">
        <v>541</v>
      </c>
      <c r="C12" s="283">
        <f>C13+C30+C19+C25</f>
        <v>0</v>
      </c>
      <c r="D12" s="283">
        <f>D13+D30+D19+D25</f>
        <v>0</v>
      </c>
      <c r="E12" s="284">
        <f>E13+E30+E19+E25</f>
        <v>0</v>
      </c>
    </row>
    <row r="13" ht="31.5" customHeight="1" spans="1:5">
      <c r="A13" s="285" t="s">
        <v>542</v>
      </c>
      <c r="B13" s="286" t="s">
        <v>543</v>
      </c>
      <c r="C13" s="287">
        <f>ABS(C14)-ABS(C19)-ABS(C25)</f>
        <v>0</v>
      </c>
      <c r="D13" s="287">
        <f>ABS(D14)-ABS(D19)-ABS(D25)</f>
        <v>0</v>
      </c>
      <c r="E13" s="288">
        <f>ABS(E14)-ABS(E19)-ABS(E25)</f>
        <v>0</v>
      </c>
    </row>
    <row r="14" ht="31.5" customHeight="1" spans="1:5">
      <c r="A14" s="285" t="s">
        <v>544</v>
      </c>
      <c r="B14" s="286" t="s">
        <v>545</v>
      </c>
      <c r="C14" s="287">
        <f>C16-ABS(C18)</f>
        <v>0</v>
      </c>
      <c r="D14" s="287">
        <f>D16-ABS(D18)</f>
        <v>0</v>
      </c>
      <c r="E14" s="288">
        <f>E16-ABS(E18)</f>
        <v>0</v>
      </c>
    </row>
    <row r="15" ht="33.75" customHeight="1" spans="1:5">
      <c r="A15" s="289" t="s">
        <v>546</v>
      </c>
      <c r="B15" s="290" t="s">
        <v>547</v>
      </c>
      <c r="C15" s="291">
        <f>C16</f>
        <v>0</v>
      </c>
      <c r="D15" s="291">
        <f>D16</f>
        <v>0</v>
      </c>
      <c r="E15" s="292">
        <f>E16</f>
        <v>0</v>
      </c>
    </row>
    <row r="16" ht="48" customHeight="1" spans="1:5">
      <c r="A16" s="289" t="s">
        <v>548</v>
      </c>
      <c r="B16" s="290" t="s">
        <v>549</v>
      </c>
      <c r="C16" s="291"/>
      <c r="D16" s="293"/>
      <c r="E16" s="294"/>
    </row>
    <row r="17" ht="35.25" customHeight="1" spans="1:5">
      <c r="A17" s="289" t="s">
        <v>550</v>
      </c>
      <c r="B17" s="290" t="s">
        <v>551</v>
      </c>
      <c r="C17" s="291">
        <f>C18</f>
        <v>0</v>
      </c>
      <c r="D17" s="291">
        <f>D18</f>
        <v>0</v>
      </c>
      <c r="E17" s="292">
        <f>E18</f>
        <v>0</v>
      </c>
    </row>
    <row r="18" ht="46.5" customHeight="1" spans="1:5">
      <c r="A18" s="289" t="s">
        <v>552</v>
      </c>
      <c r="B18" s="290" t="s">
        <v>553</v>
      </c>
      <c r="C18" s="291"/>
      <c r="D18" s="293"/>
      <c r="E18" s="294"/>
    </row>
    <row r="19" ht="33.75" customHeight="1" spans="1:5">
      <c r="A19" s="285" t="s">
        <v>554</v>
      </c>
      <c r="B19" s="286" t="s">
        <v>555</v>
      </c>
      <c r="C19" s="287">
        <f>C22-ABS(C24)</f>
        <v>0</v>
      </c>
      <c r="D19" s="295"/>
      <c r="E19" s="296"/>
    </row>
    <row r="20" ht="45" customHeight="1" spans="1:5">
      <c r="A20" s="289" t="s">
        <v>556</v>
      </c>
      <c r="B20" s="290" t="s">
        <v>557</v>
      </c>
      <c r="C20" s="297">
        <f>C21-ABS(C23)</f>
        <v>0</v>
      </c>
      <c r="D20" s="297">
        <f>D21-ABS(D23)</f>
        <v>0</v>
      </c>
      <c r="E20" s="298">
        <f>E21-ABS(E23)</f>
        <v>0</v>
      </c>
    </row>
    <row r="21" ht="45" customHeight="1" spans="1:5">
      <c r="A21" s="289" t="s">
        <v>558</v>
      </c>
      <c r="B21" s="290" t="s">
        <v>559</v>
      </c>
      <c r="C21" s="291">
        <f>C22</f>
        <v>0</v>
      </c>
      <c r="D21" s="291">
        <f>D22</f>
        <v>0</v>
      </c>
      <c r="E21" s="292">
        <f>E22</f>
        <v>0</v>
      </c>
    </row>
    <row r="22" ht="50.25" customHeight="1" spans="1:5">
      <c r="A22" s="289" t="s">
        <v>560</v>
      </c>
      <c r="B22" s="290" t="s">
        <v>561</v>
      </c>
      <c r="C22" s="291"/>
      <c r="D22" s="293"/>
      <c r="E22" s="294"/>
    </row>
    <row r="23" ht="49.5" customHeight="1" spans="1:5">
      <c r="A23" s="289" t="s">
        <v>562</v>
      </c>
      <c r="B23" s="290" t="s">
        <v>563</v>
      </c>
      <c r="C23" s="291">
        <f>C24</f>
        <v>0</v>
      </c>
      <c r="D23" s="291">
        <f>D24</f>
        <v>0</v>
      </c>
      <c r="E23" s="292">
        <f>E24</f>
        <v>0</v>
      </c>
    </row>
    <row r="24" ht="48.75" customHeight="1" spans="1:5">
      <c r="A24" s="289" t="s">
        <v>564</v>
      </c>
      <c r="B24" s="290" t="s">
        <v>565</v>
      </c>
      <c r="C24" s="291"/>
      <c r="D24" s="293"/>
      <c r="E24" s="294"/>
    </row>
    <row r="25" ht="30.75" customHeight="1" spans="1:5">
      <c r="A25" s="285" t="s">
        <v>566</v>
      </c>
      <c r="B25" s="286" t="s">
        <v>567</v>
      </c>
      <c r="C25" s="287">
        <f>ABS(C27)-ABS(C29)</f>
        <v>0</v>
      </c>
      <c r="D25" s="287">
        <f>ABS(D27)-D29</f>
        <v>0</v>
      </c>
      <c r="E25" s="288">
        <f>ABS(E27)-E29</f>
        <v>0</v>
      </c>
    </row>
    <row r="26" ht="31.5" customHeight="1" spans="1:5">
      <c r="A26" s="289" t="s">
        <v>568</v>
      </c>
      <c r="B26" s="290" t="s">
        <v>569</v>
      </c>
      <c r="C26" s="291">
        <f>C27</f>
        <v>0</v>
      </c>
      <c r="D26" s="291">
        <f>D27</f>
        <v>0</v>
      </c>
      <c r="E26" s="292">
        <f>E27</f>
        <v>0</v>
      </c>
    </row>
    <row r="27" ht="94.5" customHeight="1" spans="1:5">
      <c r="A27" s="289" t="s">
        <v>570</v>
      </c>
      <c r="B27" s="290" t="s">
        <v>571</v>
      </c>
      <c r="C27" s="291"/>
      <c r="D27" s="293"/>
      <c r="E27" s="294"/>
    </row>
    <row r="28" ht="35.25" customHeight="1" spans="1:5">
      <c r="A28" s="289" t="s">
        <v>572</v>
      </c>
      <c r="B28" s="290" t="s">
        <v>573</v>
      </c>
      <c r="C28" s="291">
        <f>C29</f>
        <v>0</v>
      </c>
      <c r="D28" s="291">
        <f>D29</f>
        <v>0</v>
      </c>
      <c r="E28" s="292">
        <f>E29</f>
        <v>0</v>
      </c>
    </row>
    <row r="29" ht="51" customHeight="1" spans="1:5">
      <c r="A29" s="289" t="s">
        <v>574</v>
      </c>
      <c r="B29" s="290" t="s">
        <v>575</v>
      </c>
      <c r="C29" s="291"/>
      <c r="D29" s="293"/>
      <c r="E29" s="294"/>
    </row>
    <row r="30" ht="27" customHeight="1" spans="1:5">
      <c r="A30" s="285" t="s">
        <v>542</v>
      </c>
      <c r="B30" s="286" t="s">
        <v>576</v>
      </c>
      <c r="C30" s="287">
        <f>C35-ABS(C31)</f>
        <v>0</v>
      </c>
      <c r="D30" s="287">
        <f>D35-ABS(D31)</f>
        <v>0</v>
      </c>
      <c r="E30" s="288">
        <f>E35-ABS(E31)</f>
        <v>0</v>
      </c>
    </row>
    <row r="31" ht="36.75" customHeight="1" spans="1:5">
      <c r="A31" s="289" t="s">
        <v>577</v>
      </c>
      <c r="B31" s="290" t="s">
        <v>578</v>
      </c>
      <c r="C31" s="299">
        <v>-9522.533</v>
      </c>
      <c r="D31" s="299">
        <v>-8963.875</v>
      </c>
      <c r="E31" s="299">
        <v>-6150.494</v>
      </c>
    </row>
    <row r="32" ht="27" customHeight="1" spans="1:5">
      <c r="A32" s="289" t="s">
        <v>579</v>
      </c>
      <c r="B32" s="290" t="s">
        <v>580</v>
      </c>
      <c r="C32" s="299">
        <v>-9522.533</v>
      </c>
      <c r="D32" s="299">
        <v>-8963.875</v>
      </c>
      <c r="E32" s="299">
        <v>-6150.494</v>
      </c>
    </row>
    <row r="33" ht="33" customHeight="1" spans="1:5">
      <c r="A33" s="289" t="s">
        <v>581</v>
      </c>
      <c r="B33" s="290" t="s">
        <v>582</v>
      </c>
      <c r="C33" s="299">
        <v>-9522.533</v>
      </c>
      <c r="D33" s="299">
        <v>-8963.875</v>
      </c>
      <c r="E33" s="299">
        <v>-6150.494</v>
      </c>
    </row>
    <row r="34" ht="35.25" customHeight="1" spans="1:5">
      <c r="A34" s="289" t="s">
        <v>583</v>
      </c>
      <c r="B34" s="290" t="s">
        <v>584</v>
      </c>
      <c r="C34" s="299">
        <v>-9522.533</v>
      </c>
      <c r="D34" s="299">
        <v>-8963.875</v>
      </c>
      <c r="E34" s="299">
        <v>-6150.494</v>
      </c>
    </row>
    <row r="35" ht="27" customHeight="1" spans="1:5">
      <c r="A35" s="289" t="s">
        <v>585</v>
      </c>
      <c r="B35" s="290" t="s">
        <v>586</v>
      </c>
      <c r="C35" s="299">
        <v>9522.533</v>
      </c>
      <c r="D35" s="299">
        <v>8963.875</v>
      </c>
      <c r="E35" s="300">
        <v>6150.494</v>
      </c>
    </row>
    <row r="36" ht="27" customHeight="1" spans="1:5">
      <c r="A36" s="289" t="s">
        <v>587</v>
      </c>
      <c r="B36" s="290" t="s">
        <v>588</v>
      </c>
      <c r="C36" s="301">
        <v>9522.533</v>
      </c>
      <c r="D36" s="299">
        <v>8963.875</v>
      </c>
      <c r="E36" s="300">
        <v>6150.494</v>
      </c>
    </row>
    <row r="37" ht="34.5" customHeight="1" spans="1:5">
      <c r="A37" s="289" t="s">
        <v>589</v>
      </c>
      <c r="B37" s="290" t="s">
        <v>590</v>
      </c>
      <c r="C37" s="301">
        <v>9522.533</v>
      </c>
      <c r="D37" s="299">
        <v>8963.875</v>
      </c>
      <c r="E37" s="300">
        <v>6150.494</v>
      </c>
    </row>
    <row r="38" ht="31.5" customHeight="1" spans="1:5">
      <c r="A38" s="302" t="s">
        <v>591</v>
      </c>
      <c r="B38" s="303" t="s">
        <v>592</v>
      </c>
      <c r="C38" s="301">
        <v>9522.533</v>
      </c>
      <c r="D38" s="299">
        <v>8963.875</v>
      </c>
      <c r="E38" s="300">
        <v>6150.494</v>
      </c>
    </row>
    <row r="39" spans="3:3">
      <c r="C39" s="269" t="s">
        <v>593</v>
      </c>
    </row>
  </sheetData>
  <mergeCells count="4">
    <mergeCell ref="C3:E3"/>
    <mergeCell ref="A6:E6"/>
    <mergeCell ref="A7:E7"/>
    <mergeCell ref="A8:E8"/>
  </mergeCells>
  <pageMargins left="0.7" right="0.7" top="0.75" bottom="0.75" header="0.3" footer="0.3"/>
  <pageSetup paperSize="9" scale="76" fitToHeight="0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4"/>
  <sheetViews>
    <sheetView workbookViewId="0">
      <selection activeCell="B4" sqref="B4:C4"/>
    </sheetView>
  </sheetViews>
  <sheetFormatPr defaultColWidth="9" defaultRowHeight="12.75"/>
  <cols>
    <col min="1" max="1" width="24.2857142857143" style="217" customWidth="1"/>
    <col min="2" max="2" width="59.2857142857143" style="23" customWidth="1"/>
    <col min="3" max="3" width="16.5714285714286" style="23" customWidth="1"/>
    <col min="4" max="4" width="5.42857142857143" style="23" customWidth="1"/>
    <col min="5" max="5" width="9.14285714285714" style="23" customWidth="1"/>
    <col min="6" max="256" width="9" style="23"/>
    <col min="257" max="257" width="25" style="23" customWidth="1"/>
    <col min="258" max="258" width="59.2857142857143" style="23" customWidth="1"/>
    <col min="259" max="259" width="16.5714285714286" style="23" customWidth="1"/>
    <col min="260" max="260" width="5.42857142857143" style="23" customWidth="1"/>
    <col min="261" max="512" width="9" style="23"/>
    <col min="513" max="513" width="25" style="23" customWidth="1"/>
    <col min="514" max="514" width="59.2857142857143" style="23" customWidth="1"/>
    <col min="515" max="515" width="16.5714285714286" style="23" customWidth="1"/>
    <col min="516" max="516" width="5.42857142857143" style="23" customWidth="1"/>
    <col min="517" max="768" width="9" style="23"/>
    <col min="769" max="769" width="25" style="23" customWidth="1"/>
    <col min="770" max="770" width="59.2857142857143" style="23" customWidth="1"/>
    <col min="771" max="771" width="16.5714285714286" style="23" customWidth="1"/>
    <col min="772" max="772" width="5.42857142857143" style="23" customWidth="1"/>
    <col min="773" max="1024" width="9" style="23"/>
    <col min="1025" max="1025" width="25" style="23" customWidth="1"/>
    <col min="1026" max="1026" width="59.2857142857143" style="23" customWidth="1"/>
    <col min="1027" max="1027" width="16.5714285714286" style="23" customWidth="1"/>
    <col min="1028" max="1028" width="5.42857142857143" style="23" customWidth="1"/>
    <col min="1029" max="1280" width="9" style="23"/>
    <col min="1281" max="1281" width="25" style="23" customWidth="1"/>
    <col min="1282" max="1282" width="59.2857142857143" style="23" customWidth="1"/>
    <col min="1283" max="1283" width="16.5714285714286" style="23" customWidth="1"/>
    <col min="1284" max="1284" width="5.42857142857143" style="23" customWidth="1"/>
    <col min="1285" max="1536" width="9" style="23"/>
    <col min="1537" max="1537" width="25" style="23" customWidth="1"/>
    <col min="1538" max="1538" width="59.2857142857143" style="23" customWidth="1"/>
    <col min="1539" max="1539" width="16.5714285714286" style="23" customWidth="1"/>
    <col min="1540" max="1540" width="5.42857142857143" style="23" customWidth="1"/>
    <col min="1541" max="1792" width="9" style="23"/>
    <col min="1793" max="1793" width="25" style="23" customWidth="1"/>
    <col min="1794" max="1794" width="59.2857142857143" style="23" customWidth="1"/>
    <col min="1795" max="1795" width="16.5714285714286" style="23" customWidth="1"/>
    <col min="1796" max="1796" width="5.42857142857143" style="23" customWidth="1"/>
    <col min="1797" max="2048" width="9" style="23"/>
    <col min="2049" max="2049" width="25" style="23" customWidth="1"/>
    <col min="2050" max="2050" width="59.2857142857143" style="23" customWidth="1"/>
    <col min="2051" max="2051" width="16.5714285714286" style="23" customWidth="1"/>
    <col min="2052" max="2052" width="5.42857142857143" style="23" customWidth="1"/>
    <col min="2053" max="2304" width="9" style="23"/>
    <col min="2305" max="2305" width="25" style="23" customWidth="1"/>
    <col min="2306" max="2306" width="59.2857142857143" style="23" customWidth="1"/>
    <col min="2307" max="2307" width="16.5714285714286" style="23" customWidth="1"/>
    <col min="2308" max="2308" width="5.42857142857143" style="23" customWidth="1"/>
    <col min="2309" max="2560" width="9" style="23"/>
    <col min="2561" max="2561" width="25" style="23" customWidth="1"/>
    <col min="2562" max="2562" width="59.2857142857143" style="23" customWidth="1"/>
    <col min="2563" max="2563" width="16.5714285714286" style="23" customWidth="1"/>
    <col min="2564" max="2564" width="5.42857142857143" style="23" customWidth="1"/>
    <col min="2565" max="2816" width="9" style="23"/>
    <col min="2817" max="2817" width="25" style="23" customWidth="1"/>
    <col min="2818" max="2818" width="59.2857142857143" style="23" customWidth="1"/>
    <col min="2819" max="2819" width="16.5714285714286" style="23" customWidth="1"/>
    <col min="2820" max="2820" width="5.42857142857143" style="23" customWidth="1"/>
    <col min="2821" max="3072" width="9" style="23"/>
    <col min="3073" max="3073" width="25" style="23" customWidth="1"/>
    <col min="3074" max="3074" width="59.2857142857143" style="23" customWidth="1"/>
    <col min="3075" max="3075" width="16.5714285714286" style="23" customWidth="1"/>
    <col min="3076" max="3076" width="5.42857142857143" style="23" customWidth="1"/>
    <col min="3077" max="3328" width="9" style="23"/>
    <col min="3329" max="3329" width="25" style="23" customWidth="1"/>
    <col min="3330" max="3330" width="59.2857142857143" style="23" customWidth="1"/>
    <col min="3331" max="3331" width="16.5714285714286" style="23" customWidth="1"/>
    <col min="3332" max="3332" width="5.42857142857143" style="23" customWidth="1"/>
    <col min="3333" max="3584" width="9" style="23"/>
    <col min="3585" max="3585" width="25" style="23" customWidth="1"/>
    <col min="3586" max="3586" width="59.2857142857143" style="23" customWidth="1"/>
    <col min="3587" max="3587" width="16.5714285714286" style="23" customWidth="1"/>
    <col min="3588" max="3588" width="5.42857142857143" style="23" customWidth="1"/>
    <col min="3589" max="3840" width="9" style="23"/>
    <col min="3841" max="3841" width="25" style="23" customWidth="1"/>
    <col min="3842" max="3842" width="59.2857142857143" style="23" customWidth="1"/>
    <col min="3843" max="3843" width="16.5714285714286" style="23" customWidth="1"/>
    <col min="3844" max="3844" width="5.42857142857143" style="23" customWidth="1"/>
    <col min="3845" max="4096" width="9" style="23"/>
    <col min="4097" max="4097" width="25" style="23" customWidth="1"/>
    <col min="4098" max="4098" width="59.2857142857143" style="23" customWidth="1"/>
    <col min="4099" max="4099" width="16.5714285714286" style="23" customWidth="1"/>
    <col min="4100" max="4100" width="5.42857142857143" style="23" customWidth="1"/>
    <col min="4101" max="4352" width="9" style="23"/>
    <col min="4353" max="4353" width="25" style="23" customWidth="1"/>
    <col min="4354" max="4354" width="59.2857142857143" style="23" customWidth="1"/>
    <col min="4355" max="4355" width="16.5714285714286" style="23" customWidth="1"/>
    <col min="4356" max="4356" width="5.42857142857143" style="23" customWidth="1"/>
    <col min="4357" max="4608" width="9" style="23"/>
    <col min="4609" max="4609" width="25" style="23" customWidth="1"/>
    <col min="4610" max="4610" width="59.2857142857143" style="23" customWidth="1"/>
    <col min="4611" max="4611" width="16.5714285714286" style="23" customWidth="1"/>
    <col min="4612" max="4612" width="5.42857142857143" style="23" customWidth="1"/>
    <col min="4613" max="4864" width="9" style="23"/>
    <col min="4865" max="4865" width="25" style="23" customWidth="1"/>
    <col min="4866" max="4866" width="59.2857142857143" style="23" customWidth="1"/>
    <col min="4867" max="4867" width="16.5714285714286" style="23" customWidth="1"/>
    <col min="4868" max="4868" width="5.42857142857143" style="23" customWidth="1"/>
    <col min="4869" max="5120" width="9" style="23"/>
    <col min="5121" max="5121" width="25" style="23" customWidth="1"/>
    <col min="5122" max="5122" width="59.2857142857143" style="23" customWidth="1"/>
    <col min="5123" max="5123" width="16.5714285714286" style="23" customWidth="1"/>
    <col min="5124" max="5124" width="5.42857142857143" style="23" customWidth="1"/>
    <col min="5125" max="5376" width="9" style="23"/>
    <col min="5377" max="5377" width="25" style="23" customWidth="1"/>
    <col min="5378" max="5378" width="59.2857142857143" style="23" customWidth="1"/>
    <col min="5379" max="5379" width="16.5714285714286" style="23" customWidth="1"/>
    <col min="5380" max="5380" width="5.42857142857143" style="23" customWidth="1"/>
    <col min="5381" max="5632" width="9" style="23"/>
    <col min="5633" max="5633" width="25" style="23" customWidth="1"/>
    <col min="5634" max="5634" width="59.2857142857143" style="23" customWidth="1"/>
    <col min="5635" max="5635" width="16.5714285714286" style="23" customWidth="1"/>
    <col min="5636" max="5636" width="5.42857142857143" style="23" customWidth="1"/>
    <col min="5637" max="5888" width="9" style="23"/>
    <col min="5889" max="5889" width="25" style="23" customWidth="1"/>
    <col min="5890" max="5890" width="59.2857142857143" style="23" customWidth="1"/>
    <col min="5891" max="5891" width="16.5714285714286" style="23" customWidth="1"/>
    <col min="5892" max="5892" width="5.42857142857143" style="23" customWidth="1"/>
    <col min="5893" max="6144" width="9" style="23"/>
    <col min="6145" max="6145" width="25" style="23" customWidth="1"/>
    <col min="6146" max="6146" width="59.2857142857143" style="23" customWidth="1"/>
    <col min="6147" max="6147" width="16.5714285714286" style="23" customWidth="1"/>
    <col min="6148" max="6148" width="5.42857142857143" style="23" customWidth="1"/>
    <col min="6149" max="6400" width="9" style="23"/>
    <col min="6401" max="6401" width="25" style="23" customWidth="1"/>
    <col min="6402" max="6402" width="59.2857142857143" style="23" customWidth="1"/>
    <col min="6403" max="6403" width="16.5714285714286" style="23" customWidth="1"/>
    <col min="6404" max="6404" width="5.42857142857143" style="23" customWidth="1"/>
    <col min="6405" max="6656" width="9" style="23"/>
    <col min="6657" max="6657" width="25" style="23" customWidth="1"/>
    <col min="6658" max="6658" width="59.2857142857143" style="23" customWidth="1"/>
    <col min="6659" max="6659" width="16.5714285714286" style="23" customWidth="1"/>
    <col min="6660" max="6660" width="5.42857142857143" style="23" customWidth="1"/>
    <col min="6661" max="6912" width="9" style="23"/>
    <col min="6913" max="6913" width="25" style="23" customWidth="1"/>
    <col min="6914" max="6914" width="59.2857142857143" style="23" customWidth="1"/>
    <col min="6915" max="6915" width="16.5714285714286" style="23" customWidth="1"/>
    <col min="6916" max="6916" width="5.42857142857143" style="23" customWidth="1"/>
    <col min="6917" max="7168" width="9" style="23"/>
    <col min="7169" max="7169" width="25" style="23" customWidth="1"/>
    <col min="7170" max="7170" width="59.2857142857143" style="23" customWidth="1"/>
    <col min="7171" max="7171" width="16.5714285714286" style="23" customWidth="1"/>
    <col min="7172" max="7172" width="5.42857142857143" style="23" customWidth="1"/>
    <col min="7173" max="7424" width="9" style="23"/>
    <col min="7425" max="7425" width="25" style="23" customWidth="1"/>
    <col min="7426" max="7426" width="59.2857142857143" style="23" customWidth="1"/>
    <col min="7427" max="7427" width="16.5714285714286" style="23" customWidth="1"/>
    <col min="7428" max="7428" width="5.42857142857143" style="23" customWidth="1"/>
    <col min="7429" max="7680" width="9" style="23"/>
    <col min="7681" max="7681" width="25" style="23" customWidth="1"/>
    <col min="7682" max="7682" width="59.2857142857143" style="23" customWidth="1"/>
    <col min="7683" max="7683" width="16.5714285714286" style="23" customWidth="1"/>
    <col min="7684" max="7684" width="5.42857142857143" style="23" customWidth="1"/>
    <col min="7685" max="7936" width="9" style="23"/>
    <col min="7937" max="7937" width="25" style="23" customWidth="1"/>
    <col min="7938" max="7938" width="59.2857142857143" style="23" customWidth="1"/>
    <col min="7939" max="7939" width="16.5714285714286" style="23" customWidth="1"/>
    <col min="7940" max="7940" width="5.42857142857143" style="23" customWidth="1"/>
    <col min="7941" max="8192" width="9" style="23"/>
    <col min="8193" max="8193" width="25" style="23" customWidth="1"/>
    <col min="8194" max="8194" width="59.2857142857143" style="23" customWidth="1"/>
    <col min="8195" max="8195" width="16.5714285714286" style="23" customWidth="1"/>
    <col min="8196" max="8196" width="5.42857142857143" style="23" customWidth="1"/>
    <col min="8197" max="8448" width="9" style="23"/>
    <col min="8449" max="8449" width="25" style="23" customWidth="1"/>
    <col min="8450" max="8450" width="59.2857142857143" style="23" customWidth="1"/>
    <col min="8451" max="8451" width="16.5714285714286" style="23" customWidth="1"/>
    <col min="8452" max="8452" width="5.42857142857143" style="23" customWidth="1"/>
    <col min="8453" max="8704" width="9" style="23"/>
    <col min="8705" max="8705" width="25" style="23" customWidth="1"/>
    <col min="8706" max="8706" width="59.2857142857143" style="23" customWidth="1"/>
    <col min="8707" max="8707" width="16.5714285714286" style="23" customWidth="1"/>
    <col min="8708" max="8708" width="5.42857142857143" style="23" customWidth="1"/>
    <col min="8709" max="8960" width="9" style="23"/>
    <col min="8961" max="8961" width="25" style="23" customWidth="1"/>
    <col min="8962" max="8962" width="59.2857142857143" style="23" customWidth="1"/>
    <col min="8963" max="8963" width="16.5714285714286" style="23" customWidth="1"/>
    <col min="8964" max="8964" width="5.42857142857143" style="23" customWidth="1"/>
    <col min="8965" max="9216" width="9" style="23"/>
    <col min="9217" max="9217" width="25" style="23" customWidth="1"/>
    <col min="9218" max="9218" width="59.2857142857143" style="23" customWidth="1"/>
    <col min="9219" max="9219" width="16.5714285714286" style="23" customWidth="1"/>
    <col min="9220" max="9220" width="5.42857142857143" style="23" customWidth="1"/>
    <col min="9221" max="9472" width="9" style="23"/>
    <col min="9473" max="9473" width="25" style="23" customWidth="1"/>
    <col min="9474" max="9474" width="59.2857142857143" style="23" customWidth="1"/>
    <col min="9475" max="9475" width="16.5714285714286" style="23" customWidth="1"/>
    <col min="9476" max="9476" width="5.42857142857143" style="23" customWidth="1"/>
    <col min="9477" max="9728" width="9" style="23"/>
    <col min="9729" max="9729" width="25" style="23" customWidth="1"/>
    <col min="9730" max="9730" width="59.2857142857143" style="23" customWidth="1"/>
    <col min="9731" max="9731" width="16.5714285714286" style="23" customWidth="1"/>
    <col min="9732" max="9732" width="5.42857142857143" style="23" customWidth="1"/>
    <col min="9733" max="9984" width="9" style="23"/>
    <col min="9985" max="9985" width="25" style="23" customWidth="1"/>
    <col min="9986" max="9986" width="59.2857142857143" style="23" customWidth="1"/>
    <col min="9987" max="9987" width="16.5714285714286" style="23" customWidth="1"/>
    <col min="9988" max="9988" width="5.42857142857143" style="23" customWidth="1"/>
    <col min="9989" max="10240" width="9" style="23"/>
    <col min="10241" max="10241" width="25" style="23" customWidth="1"/>
    <col min="10242" max="10242" width="59.2857142857143" style="23" customWidth="1"/>
    <col min="10243" max="10243" width="16.5714285714286" style="23" customWidth="1"/>
    <col min="10244" max="10244" width="5.42857142857143" style="23" customWidth="1"/>
    <col min="10245" max="10496" width="9" style="23"/>
    <col min="10497" max="10497" width="25" style="23" customWidth="1"/>
    <col min="10498" max="10498" width="59.2857142857143" style="23" customWidth="1"/>
    <col min="10499" max="10499" width="16.5714285714286" style="23" customWidth="1"/>
    <col min="10500" max="10500" width="5.42857142857143" style="23" customWidth="1"/>
    <col min="10501" max="10752" width="9" style="23"/>
    <col min="10753" max="10753" width="25" style="23" customWidth="1"/>
    <col min="10754" max="10754" width="59.2857142857143" style="23" customWidth="1"/>
    <col min="10755" max="10755" width="16.5714285714286" style="23" customWidth="1"/>
    <col min="10756" max="10756" width="5.42857142857143" style="23" customWidth="1"/>
    <col min="10757" max="11008" width="9" style="23"/>
    <col min="11009" max="11009" width="25" style="23" customWidth="1"/>
    <col min="11010" max="11010" width="59.2857142857143" style="23" customWidth="1"/>
    <col min="11011" max="11011" width="16.5714285714286" style="23" customWidth="1"/>
    <col min="11012" max="11012" width="5.42857142857143" style="23" customWidth="1"/>
    <col min="11013" max="11264" width="9" style="23"/>
    <col min="11265" max="11265" width="25" style="23" customWidth="1"/>
    <col min="11266" max="11266" width="59.2857142857143" style="23" customWidth="1"/>
    <col min="11267" max="11267" width="16.5714285714286" style="23" customWidth="1"/>
    <col min="11268" max="11268" width="5.42857142857143" style="23" customWidth="1"/>
    <col min="11269" max="11520" width="9" style="23"/>
    <col min="11521" max="11521" width="25" style="23" customWidth="1"/>
    <col min="11522" max="11522" width="59.2857142857143" style="23" customWidth="1"/>
    <col min="11523" max="11523" width="16.5714285714286" style="23" customWidth="1"/>
    <col min="11524" max="11524" width="5.42857142857143" style="23" customWidth="1"/>
    <col min="11525" max="11776" width="9" style="23"/>
    <col min="11777" max="11777" width="25" style="23" customWidth="1"/>
    <col min="11778" max="11778" width="59.2857142857143" style="23" customWidth="1"/>
    <col min="11779" max="11779" width="16.5714285714286" style="23" customWidth="1"/>
    <col min="11780" max="11780" width="5.42857142857143" style="23" customWidth="1"/>
    <col min="11781" max="12032" width="9" style="23"/>
    <col min="12033" max="12033" width="25" style="23" customWidth="1"/>
    <col min="12034" max="12034" width="59.2857142857143" style="23" customWidth="1"/>
    <col min="12035" max="12035" width="16.5714285714286" style="23" customWidth="1"/>
    <col min="12036" max="12036" width="5.42857142857143" style="23" customWidth="1"/>
    <col min="12037" max="12288" width="9" style="23"/>
    <col min="12289" max="12289" width="25" style="23" customWidth="1"/>
    <col min="12290" max="12290" width="59.2857142857143" style="23" customWidth="1"/>
    <col min="12291" max="12291" width="16.5714285714286" style="23" customWidth="1"/>
    <col min="12292" max="12292" width="5.42857142857143" style="23" customWidth="1"/>
    <col min="12293" max="12544" width="9" style="23"/>
    <col min="12545" max="12545" width="25" style="23" customWidth="1"/>
    <col min="12546" max="12546" width="59.2857142857143" style="23" customWidth="1"/>
    <col min="12547" max="12547" width="16.5714285714286" style="23" customWidth="1"/>
    <col min="12548" max="12548" width="5.42857142857143" style="23" customWidth="1"/>
    <col min="12549" max="12800" width="9" style="23"/>
    <col min="12801" max="12801" width="25" style="23" customWidth="1"/>
    <col min="12802" max="12802" width="59.2857142857143" style="23" customWidth="1"/>
    <col min="12803" max="12803" width="16.5714285714286" style="23" customWidth="1"/>
    <col min="12804" max="12804" width="5.42857142857143" style="23" customWidth="1"/>
    <col min="12805" max="13056" width="9" style="23"/>
    <col min="13057" max="13057" width="25" style="23" customWidth="1"/>
    <col min="13058" max="13058" width="59.2857142857143" style="23" customWidth="1"/>
    <col min="13059" max="13059" width="16.5714285714286" style="23" customWidth="1"/>
    <col min="13060" max="13060" width="5.42857142857143" style="23" customWidth="1"/>
    <col min="13061" max="13312" width="9" style="23"/>
    <col min="13313" max="13313" width="25" style="23" customWidth="1"/>
    <col min="13314" max="13314" width="59.2857142857143" style="23" customWidth="1"/>
    <col min="13315" max="13315" width="16.5714285714286" style="23" customWidth="1"/>
    <col min="13316" max="13316" width="5.42857142857143" style="23" customWidth="1"/>
    <col min="13317" max="13568" width="9" style="23"/>
    <col min="13569" max="13569" width="25" style="23" customWidth="1"/>
    <col min="13570" max="13570" width="59.2857142857143" style="23" customWidth="1"/>
    <col min="13571" max="13571" width="16.5714285714286" style="23" customWidth="1"/>
    <col min="13572" max="13572" width="5.42857142857143" style="23" customWidth="1"/>
    <col min="13573" max="13824" width="9" style="23"/>
    <col min="13825" max="13825" width="25" style="23" customWidth="1"/>
    <col min="13826" max="13826" width="59.2857142857143" style="23" customWidth="1"/>
    <col min="13827" max="13827" width="16.5714285714286" style="23" customWidth="1"/>
    <col min="13828" max="13828" width="5.42857142857143" style="23" customWidth="1"/>
    <col min="13829" max="14080" width="9" style="23"/>
    <col min="14081" max="14081" width="25" style="23" customWidth="1"/>
    <col min="14082" max="14082" width="59.2857142857143" style="23" customWidth="1"/>
    <col min="14083" max="14083" width="16.5714285714286" style="23" customWidth="1"/>
    <col min="14084" max="14084" width="5.42857142857143" style="23" customWidth="1"/>
    <col min="14085" max="14336" width="9" style="23"/>
    <col min="14337" max="14337" width="25" style="23" customWidth="1"/>
    <col min="14338" max="14338" width="59.2857142857143" style="23" customWidth="1"/>
    <col min="14339" max="14339" width="16.5714285714286" style="23" customWidth="1"/>
    <col min="14340" max="14340" width="5.42857142857143" style="23" customWidth="1"/>
    <col min="14341" max="14592" width="9" style="23"/>
    <col min="14593" max="14593" width="25" style="23" customWidth="1"/>
    <col min="14594" max="14594" width="59.2857142857143" style="23" customWidth="1"/>
    <col min="14595" max="14595" width="16.5714285714286" style="23" customWidth="1"/>
    <col min="14596" max="14596" width="5.42857142857143" style="23" customWidth="1"/>
    <col min="14597" max="14848" width="9" style="23"/>
    <col min="14849" max="14849" width="25" style="23" customWidth="1"/>
    <col min="14850" max="14850" width="59.2857142857143" style="23" customWidth="1"/>
    <col min="14851" max="14851" width="16.5714285714286" style="23" customWidth="1"/>
    <col min="14852" max="14852" width="5.42857142857143" style="23" customWidth="1"/>
    <col min="14853" max="15104" width="9" style="23"/>
    <col min="15105" max="15105" width="25" style="23" customWidth="1"/>
    <col min="15106" max="15106" width="59.2857142857143" style="23" customWidth="1"/>
    <col min="15107" max="15107" width="16.5714285714286" style="23" customWidth="1"/>
    <col min="15108" max="15108" width="5.42857142857143" style="23" customWidth="1"/>
    <col min="15109" max="15360" width="9" style="23"/>
    <col min="15361" max="15361" width="25" style="23" customWidth="1"/>
    <col min="15362" max="15362" width="59.2857142857143" style="23" customWidth="1"/>
    <col min="15363" max="15363" width="16.5714285714286" style="23" customWidth="1"/>
    <col min="15364" max="15364" width="5.42857142857143" style="23" customWidth="1"/>
    <col min="15365" max="15616" width="9" style="23"/>
    <col min="15617" max="15617" width="25" style="23" customWidth="1"/>
    <col min="15618" max="15618" width="59.2857142857143" style="23" customWidth="1"/>
    <col min="15619" max="15619" width="16.5714285714286" style="23" customWidth="1"/>
    <col min="15620" max="15620" width="5.42857142857143" style="23" customWidth="1"/>
    <col min="15621" max="15872" width="9" style="23"/>
    <col min="15873" max="15873" width="25" style="23" customWidth="1"/>
    <col min="15874" max="15874" width="59.2857142857143" style="23" customWidth="1"/>
    <col min="15875" max="15875" width="16.5714285714286" style="23" customWidth="1"/>
    <col min="15876" max="15876" width="5.42857142857143" style="23" customWidth="1"/>
    <col min="15877" max="16128" width="9" style="23"/>
    <col min="16129" max="16129" width="25" style="23" customWidth="1"/>
    <col min="16130" max="16130" width="59.2857142857143" style="23" customWidth="1"/>
    <col min="16131" max="16131" width="16.5714285714286" style="23" customWidth="1"/>
    <col min="16132" max="16132" width="5.42857142857143" style="23" customWidth="1"/>
    <col min="16133" max="16384" width="9" style="23"/>
  </cols>
  <sheetData>
    <row r="1" spans="2:4">
      <c r="B1" s="250" t="s">
        <v>594</v>
      </c>
      <c r="C1" s="250"/>
      <c r="D1" s="251"/>
    </row>
    <row r="2" spans="2:4">
      <c r="B2" s="250" t="s">
        <v>595</v>
      </c>
      <c r="C2" s="250"/>
      <c r="D2" s="251"/>
    </row>
    <row r="3" customHeight="1" spans="2:4">
      <c r="B3" s="252" t="s">
        <v>596</v>
      </c>
      <c r="C3" s="252"/>
      <c r="D3" s="253"/>
    </row>
    <row r="4" spans="2:4">
      <c r="B4" s="250" t="s">
        <v>597</v>
      </c>
      <c r="C4" s="250"/>
      <c r="D4" s="251"/>
    </row>
    <row r="5" ht="66.75" customHeight="1" spans="1:4">
      <c r="A5" s="39" t="s">
        <v>598</v>
      </c>
      <c r="B5" s="39"/>
      <c r="C5" s="39"/>
      <c r="D5" s="254"/>
    </row>
    <row r="6" ht="14.25" customHeight="1" spans="1:4">
      <c r="A6" s="27"/>
      <c r="B6" s="255"/>
      <c r="C6" s="255"/>
      <c r="D6" s="255"/>
    </row>
    <row r="7" ht="15.75" spans="3:3">
      <c r="C7" s="256" t="s">
        <v>599</v>
      </c>
    </row>
    <row r="8" ht="31.5" spans="1:3">
      <c r="A8" s="43" t="s">
        <v>600</v>
      </c>
      <c r="B8" s="30" t="s">
        <v>601</v>
      </c>
      <c r="C8" s="30" t="s">
        <v>602</v>
      </c>
    </row>
    <row r="9" ht="15.75" spans="1:3">
      <c r="A9" s="257">
        <v>1</v>
      </c>
      <c r="B9" s="257">
        <v>2</v>
      </c>
      <c r="C9" s="257">
        <v>3</v>
      </c>
    </row>
    <row r="10" ht="34.5" customHeight="1" spans="1:3">
      <c r="A10" s="46" t="s">
        <v>603</v>
      </c>
      <c r="B10" s="46"/>
      <c r="C10" s="46"/>
    </row>
    <row r="11" ht="51" spans="1:3">
      <c r="A11" s="258" t="s">
        <v>20</v>
      </c>
      <c r="B11" s="259" t="s">
        <v>21</v>
      </c>
      <c r="C11" s="257">
        <v>15</v>
      </c>
    </row>
    <row r="12" ht="76.5" spans="1:3">
      <c r="A12" s="258" t="s">
        <v>22</v>
      </c>
      <c r="B12" s="259" t="s">
        <v>23</v>
      </c>
      <c r="C12" s="257">
        <v>15</v>
      </c>
    </row>
    <row r="13" ht="38.25" spans="1:3">
      <c r="A13" s="258" t="s">
        <v>24</v>
      </c>
      <c r="B13" s="259" t="s">
        <v>25</v>
      </c>
      <c r="C13" s="257">
        <v>15</v>
      </c>
    </row>
    <row r="14" ht="38.25" spans="1:3">
      <c r="A14" s="258" t="s">
        <v>26</v>
      </c>
      <c r="B14" s="259" t="s">
        <v>27</v>
      </c>
      <c r="C14" s="257">
        <v>100</v>
      </c>
    </row>
    <row r="15" ht="89.25" spans="1:3">
      <c r="A15" s="258" t="s">
        <v>34</v>
      </c>
      <c r="B15" s="260" t="s">
        <v>35</v>
      </c>
      <c r="C15" s="43">
        <v>0.00663</v>
      </c>
    </row>
    <row r="16" ht="119.25" customHeight="1" spans="1:3">
      <c r="A16" s="258" t="s">
        <v>38</v>
      </c>
      <c r="B16" s="260" t="s">
        <v>39</v>
      </c>
      <c r="C16" s="43">
        <v>0.00663</v>
      </c>
    </row>
    <row r="17" ht="129" customHeight="1" spans="1:3">
      <c r="A17" s="258" t="s">
        <v>42</v>
      </c>
      <c r="B17" s="261" t="s">
        <v>43</v>
      </c>
      <c r="C17" s="43">
        <v>0.00663</v>
      </c>
    </row>
    <row r="18" ht="76.5" spans="1:3">
      <c r="A18" s="258" t="s">
        <v>46</v>
      </c>
      <c r="B18" s="260" t="s">
        <v>47</v>
      </c>
      <c r="C18" s="43">
        <v>0.00663</v>
      </c>
    </row>
    <row r="19" ht="15.75" spans="1:3">
      <c r="A19" s="258" t="s">
        <v>52</v>
      </c>
      <c r="B19" s="261" t="s">
        <v>51</v>
      </c>
      <c r="C19" s="257">
        <v>50</v>
      </c>
    </row>
    <row r="20" ht="48.75" customHeight="1" spans="1:3">
      <c r="A20" s="258" t="s">
        <v>57</v>
      </c>
      <c r="B20" s="261" t="s">
        <v>58</v>
      </c>
      <c r="C20" s="257">
        <v>100</v>
      </c>
    </row>
    <row r="21" ht="25.5" spans="1:3">
      <c r="A21" s="258" t="s">
        <v>63</v>
      </c>
      <c r="B21" s="261" t="s">
        <v>64</v>
      </c>
      <c r="C21" s="257">
        <v>100</v>
      </c>
    </row>
    <row r="22" ht="25.5" spans="1:3">
      <c r="A22" s="258" t="s">
        <v>67</v>
      </c>
      <c r="B22" s="259" t="s">
        <v>68</v>
      </c>
      <c r="C22" s="257">
        <v>100</v>
      </c>
    </row>
    <row r="23" ht="51" spans="1:3">
      <c r="A23" s="258" t="s">
        <v>73</v>
      </c>
      <c r="B23" s="259" t="s">
        <v>74</v>
      </c>
      <c r="C23" s="257">
        <v>100</v>
      </c>
    </row>
    <row r="24" ht="51" spans="1:3">
      <c r="A24" s="258" t="s">
        <v>81</v>
      </c>
      <c r="B24" s="259" t="s">
        <v>82</v>
      </c>
      <c r="C24" s="257">
        <v>100</v>
      </c>
    </row>
    <row r="25" ht="51" spans="1:3">
      <c r="A25" s="258" t="s">
        <v>85</v>
      </c>
      <c r="B25" s="259" t="s">
        <v>86</v>
      </c>
      <c r="C25" s="257">
        <v>100</v>
      </c>
    </row>
    <row r="26" ht="25.5" spans="1:3">
      <c r="A26" s="258" t="s">
        <v>89</v>
      </c>
      <c r="B26" s="259" t="s">
        <v>90</v>
      </c>
      <c r="C26" s="257">
        <v>100</v>
      </c>
    </row>
    <row r="27" ht="63.75" spans="1:3">
      <c r="A27" s="258" t="s">
        <v>95</v>
      </c>
      <c r="B27" s="259" t="s">
        <v>96</v>
      </c>
      <c r="C27" s="257">
        <v>100</v>
      </c>
    </row>
    <row r="28" ht="115.5" customHeight="1" spans="1:3">
      <c r="A28" s="258" t="s">
        <v>101</v>
      </c>
      <c r="B28" s="259" t="s">
        <v>102</v>
      </c>
      <c r="C28" s="257">
        <v>100</v>
      </c>
    </row>
    <row r="29" ht="97.5" customHeight="1" spans="1:3">
      <c r="A29" s="258" t="s">
        <v>109</v>
      </c>
      <c r="B29" s="259" t="s">
        <v>110</v>
      </c>
      <c r="C29" s="257">
        <v>100</v>
      </c>
    </row>
    <row r="30" ht="25.5" spans="1:3">
      <c r="A30" s="258" t="s">
        <v>115</v>
      </c>
      <c r="B30" s="259" t="s">
        <v>116</v>
      </c>
      <c r="C30" s="257">
        <v>100</v>
      </c>
    </row>
    <row r="31" ht="15.75" spans="1:3">
      <c r="A31" s="258" t="s">
        <v>119</v>
      </c>
      <c r="B31" s="259" t="s">
        <v>120</v>
      </c>
      <c r="C31" s="257">
        <v>100</v>
      </c>
    </row>
    <row r="32" ht="63.75" spans="1:3">
      <c r="A32" s="258" t="s">
        <v>127</v>
      </c>
      <c r="B32" s="261" t="s">
        <v>128</v>
      </c>
      <c r="C32" s="257">
        <v>100</v>
      </c>
    </row>
    <row r="33" ht="81" customHeight="1" spans="1:3">
      <c r="A33" s="258" t="s">
        <v>133</v>
      </c>
      <c r="B33" s="261" t="s">
        <v>134</v>
      </c>
      <c r="C33" s="257">
        <v>100</v>
      </c>
    </row>
    <row r="34" ht="38.25" spans="1:3">
      <c r="A34" s="258" t="s">
        <v>145</v>
      </c>
      <c r="B34" s="261" t="s">
        <v>146</v>
      </c>
      <c r="C34" s="257">
        <v>100</v>
      </c>
    </row>
    <row r="35" ht="51" spans="1:3">
      <c r="A35" s="258" t="s">
        <v>151</v>
      </c>
      <c r="B35" s="261" t="s">
        <v>152</v>
      </c>
      <c r="C35" s="257">
        <v>100</v>
      </c>
    </row>
    <row r="36" ht="51" spans="1:3">
      <c r="A36" s="258" t="s">
        <v>155</v>
      </c>
      <c r="B36" s="261" t="s">
        <v>156</v>
      </c>
      <c r="C36" s="257">
        <v>100</v>
      </c>
    </row>
    <row r="37" ht="25.5" spans="1:3">
      <c r="A37" s="258" t="s">
        <v>161</v>
      </c>
      <c r="B37" s="259" t="s">
        <v>162</v>
      </c>
      <c r="C37" s="257">
        <v>100</v>
      </c>
    </row>
    <row r="38" ht="15.75" spans="1:3">
      <c r="A38" s="258" t="s">
        <v>165</v>
      </c>
      <c r="B38" s="259" t="s">
        <v>166</v>
      </c>
      <c r="C38" s="257">
        <v>100</v>
      </c>
    </row>
    <row r="39" ht="15.75" spans="1:3">
      <c r="A39" s="262" t="s">
        <v>169</v>
      </c>
      <c r="B39" s="259" t="s">
        <v>170</v>
      </c>
      <c r="C39" s="257">
        <v>100</v>
      </c>
    </row>
    <row r="40" ht="0.75" customHeight="1" spans="1:3">
      <c r="A40" s="263"/>
      <c r="B40" s="33"/>
      <c r="C40" s="257"/>
    </row>
    <row r="42" ht="29.25" customHeight="1" spans="1:17">
      <c r="A42" s="264" t="s">
        <v>604</v>
      </c>
      <c r="B42" s="264"/>
      <c r="C42" s="264"/>
      <c r="D42" s="265"/>
      <c r="E42" s="265"/>
      <c r="F42" s="265"/>
      <c r="G42" s="265"/>
      <c r="H42" s="265"/>
      <c r="I42" s="265"/>
      <c r="J42" s="265"/>
      <c r="K42" s="265"/>
      <c r="L42" s="265"/>
      <c r="M42" s="265"/>
      <c r="N42" s="265"/>
      <c r="O42" s="265"/>
      <c r="P42" s="265"/>
      <c r="Q42" s="265"/>
    </row>
    <row r="43" spans="1:17">
      <c r="A43" s="266"/>
      <c r="B43" s="265"/>
      <c r="C43" s="265"/>
      <c r="D43" s="265"/>
      <c r="E43" s="265"/>
      <c r="F43" s="265"/>
      <c r="G43" s="265"/>
      <c r="H43" s="265"/>
      <c r="I43" s="265"/>
      <c r="J43" s="265"/>
      <c r="K43" s="265"/>
      <c r="L43" s="265"/>
      <c r="M43" s="265"/>
      <c r="N43" s="265"/>
      <c r="O43" s="265"/>
      <c r="P43" s="265"/>
      <c r="Q43" s="265"/>
    </row>
    <row r="44" ht="18.75" spans="1:1">
      <c r="A44" s="267"/>
    </row>
  </sheetData>
  <mergeCells count="7">
    <mergeCell ref="B1:C1"/>
    <mergeCell ref="B2:C2"/>
    <mergeCell ref="B3:C3"/>
    <mergeCell ref="B4:C4"/>
    <mergeCell ref="A5:C5"/>
    <mergeCell ref="A10:C10"/>
    <mergeCell ref="A42:C42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49"/>
  <sheetViews>
    <sheetView workbookViewId="0">
      <selection activeCell="B4" sqref="B4:C4"/>
    </sheetView>
  </sheetViews>
  <sheetFormatPr defaultColWidth="9.14285714285714" defaultRowHeight="12.75" outlineLevelCol="3"/>
  <cols>
    <col min="1" max="1" width="6.14285714285714" style="23" customWidth="1"/>
    <col min="2" max="2" width="26.7142857142857" style="23" customWidth="1"/>
    <col min="3" max="3" width="69.7142857142857" style="216" customWidth="1"/>
    <col min="4" max="256" width="9.14285714285714" style="23"/>
    <col min="257" max="257" width="6.14285714285714" style="23" customWidth="1"/>
    <col min="258" max="258" width="26.7142857142857" style="23" customWidth="1"/>
    <col min="259" max="259" width="69.7142857142857" style="23" customWidth="1"/>
    <col min="260" max="512" width="9.14285714285714" style="23"/>
    <col min="513" max="513" width="6.14285714285714" style="23" customWidth="1"/>
    <col min="514" max="514" width="26.7142857142857" style="23" customWidth="1"/>
    <col min="515" max="515" width="69.7142857142857" style="23" customWidth="1"/>
    <col min="516" max="768" width="9.14285714285714" style="23"/>
    <col min="769" max="769" width="6.14285714285714" style="23" customWidth="1"/>
    <col min="770" max="770" width="26.7142857142857" style="23" customWidth="1"/>
    <col min="771" max="771" width="69.7142857142857" style="23" customWidth="1"/>
    <col min="772" max="1024" width="9.14285714285714" style="23"/>
    <col min="1025" max="1025" width="6.14285714285714" style="23" customWidth="1"/>
    <col min="1026" max="1026" width="26.7142857142857" style="23" customWidth="1"/>
    <col min="1027" max="1027" width="69.7142857142857" style="23" customWidth="1"/>
    <col min="1028" max="1280" width="9.14285714285714" style="23"/>
    <col min="1281" max="1281" width="6.14285714285714" style="23" customWidth="1"/>
    <col min="1282" max="1282" width="26.7142857142857" style="23" customWidth="1"/>
    <col min="1283" max="1283" width="69.7142857142857" style="23" customWidth="1"/>
    <col min="1284" max="1536" width="9.14285714285714" style="23"/>
    <col min="1537" max="1537" width="6.14285714285714" style="23" customWidth="1"/>
    <col min="1538" max="1538" width="26.7142857142857" style="23" customWidth="1"/>
    <col min="1539" max="1539" width="69.7142857142857" style="23" customWidth="1"/>
    <col min="1540" max="1792" width="9.14285714285714" style="23"/>
    <col min="1793" max="1793" width="6.14285714285714" style="23" customWidth="1"/>
    <col min="1794" max="1794" width="26.7142857142857" style="23" customWidth="1"/>
    <col min="1795" max="1795" width="69.7142857142857" style="23" customWidth="1"/>
    <col min="1796" max="2048" width="9.14285714285714" style="23"/>
    <col min="2049" max="2049" width="6.14285714285714" style="23" customWidth="1"/>
    <col min="2050" max="2050" width="26.7142857142857" style="23" customWidth="1"/>
    <col min="2051" max="2051" width="69.7142857142857" style="23" customWidth="1"/>
    <col min="2052" max="2304" width="9.14285714285714" style="23"/>
    <col min="2305" max="2305" width="6.14285714285714" style="23" customWidth="1"/>
    <col min="2306" max="2306" width="26.7142857142857" style="23" customWidth="1"/>
    <col min="2307" max="2307" width="69.7142857142857" style="23" customWidth="1"/>
    <col min="2308" max="2560" width="9.14285714285714" style="23"/>
    <col min="2561" max="2561" width="6.14285714285714" style="23" customWidth="1"/>
    <col min="2562" max="2562" width="26.7142857142857" style="23" customWidth="1"/>
    <col min="2563" max="2563" width="69.7142857142857" style="23" customWidth="1"/>
    <col min="2564" max="2816" width="9.14285714285714" style="23"/>
    <col min="2817" max="2817" width="6.14285714285714" style="23" customWidth="1"/>
    <col min="2818" max="2818" width="26.7142857142857" style="23" customWidth="1"/>
    <col min="2819" max="2819" width="69.7142857142857" style="23" customWidth="1"/>
    <col min="2820" max="3072" width="9.14285714285714" style="23"/>
    <col min="3073" max="3073" width="6.14285714285714" style="23" customWidth="1"/>
    <col min="3074" max="3074" width="26.7142857142857" style="23" customWidth="1"/>
    <col min="3075" max="3075" width="69.7142857142857" style="23" customWidth="1"/>
    <col min="3076" max="3328" width="9.14285714285714" style="23"/>
    <col min="3329" max="3329" width="6.14285714285714" style="23" customWidth="1"/>
    <col min="3330" max="3330" width="26.7142857142857" style="23" customWidth="1"/>
    <col min="3331" max="3331" width="69.7142857142857" style="23" customWidth="1"/>
    <col min="3332" max="3584" width="9.14285714285714" style="23"/>
    <col min="3585" max="3585" width="6.14285714285714" style="23" customWidth="1"/>
    <col min="3586" max="3586" width="26.7142857142857" style="23" customWidth="1"/>
    <col min="3587" max="3587" width="69.7142857142857" style="23" customWidth="1"/>
    <col min="3588" max="3840" width="9.14285714285714" style="23"/>
    <col min="3841" max="3841" width="6.14285714285714" style="23" customWidth="1"/>
    <col min="3842" max="3842" width="26.7142857142857" style="23" customWidth="1"/>
    <col min="3843" max="3843" width="69.7142857142857" style="23" customWidth="1"/>
    <col min="3844" max="4096" width="9.14285714285714" style="23"/>
    <col min="4097" max="4097" width="6.14285714285714" style="23" customWidth="1"/>
    <col min="4098" max="4098" width="26.7142857142857" style="23" customWidth="1"/>
    <col min="4099" max="4099" width="69.7142857142857" style="23" customWidth="1"/>
    <col min="4100" max="4352" width="9.14285714285714" style="23"/>
    <col min="4353" max="4353" width="6.14285714285714" style="23" customWidth="1"/>
    <col min="4354" max="4354" width="26.7142857142857" style="23" customWidth="1"/>
    <col min="4355" max="4355" width="69.7142857142857" style="23" customWidth="1"/>
    <col min="4356" max="4608" width="9.14285714285714" style="23"/>
    <col min="4609" max="4609" width="6.14285714285714" style="23" customWidth="1"/>
    <col min="4610" max="4610" width="26.7142857142857" style="23" customWidth="1"/>
    <col min="4611" max="4611" width="69.7142857142857" style="23" customWidth="1"/>
    <col min="4612" max="4864" width="9.14285714285714" style="23"/>
    <col min="4865" max="4865" width="6.14285714285714" style="23" customWidth="1"/>
    <col min="4866" max="4866" width="26.7142857142857" style="23" customWidth="1"/>
    <col min="4867" max="4867" width="69.7142857142857" style="23" customWidth="1"/>
    <col min="4868" max="5120" width="9.14285714285714" style="23"/>
    <col min="5121" max="5121" width="6.14285714285714" style="23" customWidth="1"/>
    <col min="5122" max="5122" width="26.7142857142857" style="23" customWidth="1"/>
    <col min="5123" max="5123" width="69.7142857142857" style="23" customWidth="1"/>
    <col min="5124" max="5376" width="9.14285714285714" style="23"/>
    <col min="5377" max="5377" width="6.14285714285714" style="23" customWidth="1"/>
    <col min="5378" max="5378" width="26.7142857142857" style="23" customWidth="1"/>
    <col min="5379" max="5379" width="69.7142857142857" style="23" customWidth="1"/>
    <col min="5380" max="5632" width="9.14285714285714" style="23"/>
    <col min="5633" max="5633" width="6.14285714285714" style="23" customWidth="1"/>
    <col min="5634" max="5634" width="26.7142857142857" style="23" customWidth="1"/>
    <col min="5635" max="5635" width="69.7142857142857" style="23" customWidth="1"/>
    <col min="5636" max="5888" width="9.14285714285714" style="23"/>
    <col min="5889" max="5889" width="6.14285714285714" style="23" customWidth="1"/>
    <col min="5890" max="5890" width="26.7142857142857" style="23" customWidth="1"/>
    <col min="5891" max="5891" width="69.7142857142857" style="23" customWidth="1"/>
    <col min="5892" max="6144" width="9.14285714285714" style="23"/>
    <col min="6145" max="6145" width="6.14285714285714" style="23" customWidth="1"/>
    <col min="6146" max="6146" width="26.7142857142857" style="23" customWidth="1"/>
    <col min="6147" max="6147" width="69.7142857142857" style="23" customWidth="1"/>
    <col min="6148" max="6400" width="9.14285714285714" style="23"/>
    <col min="6401" max="6401" width="6.14285714285714" style="23" customWidth="1"/>
    <col min="6402" max="6402" width="26.7142857142857" style="23" customWidth="1"/>
    <col min="6403" max="6403" width="69.7142857142857" style="23" customWidth="1"/>
    <col min="6404" max="6656" width="9.14285714285714" style="23"/>
    <col min="6657" max="6657" width="6.14285714285714" style="23" customWidth="1"/>
    <col min="6658" max="6658" width="26.7142857142857" style="23" customWidth="1"/>
    <col min="6659" max="6659" width="69.7142857142857" style="23" customWidth="1"/>
    <col min="6660" max="6912" width="9.14285714285714" style="23"/>
    <col min="6913" max="6913" width="6.14285714285714" style="23" customWidth="1"/>
    <col min="6914" max="6914" width="26.7142857142857" style="23" customWidth="1"/>
    <col min="6915" max="6915" width="69.7142857142857" style="23" customWidth="1"/>
    <col min="6916" max="7168" width="9.14285714285714" style="23"/>
    <col min="7169" max="7169" width="6.14285714285714" style="23" customWidth="1"/>
    <col min="7170" max="7170" width="26.7142857142857" style="23" customWidth="1"/>
    <col min="7171" max="7171" width="69.7142857142857" style="23" customWidth="1"/>
    <col min="7172" max="7424" width="9.14285714285714" style="23"/>
    <col min="7425" max="7425" width="6.14285714285714" style="23" customWidth="1"/>
    <col min="7426" max="7426" width="26.7142857142857" style="23" customWidth="1"/>
    <col min="7427" max="7427" width="69.7142857142857" style="23" customWidth="1"/>
    <col min="7428" max="7680" width="9.14285714285714" style="23"/>
    <col min="7681" max="7681" width="6.14285714285714" style="23" customWidth="1"/>
    <col min="7682" max="7682" width="26.7142857142857" style="23" customWidth="1"/>
    <col min="7683" max="7683" width="69.7142857142857" style="23" customWidth="1"/>
    <col min="7684" max="7936" width="9.14285714285714" style="23"/>
    <col min="7937" max="7937" width="6.14285714285714" style="23" customWidth="1"/>
    <col min="7938" max="7938" width="26.7142857142857" style="23" customWidth="1"/>
    <col min="7939" max="7939" width="69.7142857142857" style="23" customWidth="1"/>
    <col min="7940" max="8192" width="9.14285714285714" style="23"/>
    <col min="8193" max="8193" width="6.14285714285714" style="23" customWidth="1"/>
    <col min="8194" max="8194" width="26.7142857142857" style="23" customWidth="1"/>
    <col min="8195" max="8195" width="69.7142857142857" style="23" customWidth="1"/>
    <col min="8196" max="8448" width="9.14285714285714" style="23"/>
    <col min="8449" max="8449" width="6.14285714285714" style="23" customWidth="1"/>
    <col min="8450" max="8450" width="26.7142857142857" style="23" customWidth="1"/>
    <col min="8451" max="8451" width="69.7142857142857" style="23" customWidth="1"/>
    <col min="8452" max="8704" width="9.14285714285714" style="23"/>
    <col min="8705" max="8705" width="6.14285714285714" style="23" customWidth="1"/>
    <col min="8706" max="8706" width="26.7142857142857" style="23" customWidth="1"/>
    <col min="8707" max="8707" width="69.7142857142857" style="23" customWidth="1"/>
    <col min="8708" max="8960" width="9.14285714285714" style="23"/>
    <col min="8961" max="8961" width="6.14285714285714" style="23" customWidth="1"/>
    <col min="8962" max="8962" width="26.7142857142857" style="23" customWidth="1"/>
    <col min="8963" max="8963" width="69.7142857142857" style="23" customWidth="1"/>
    <col min="8964" max="9216" width="9.14285714285714" style="23"/>
    <col min="9217" max="9217" width="6.14285714285714" style="23" customWidth="1"/>
    <col min="9218" max="9218" width="26.7142857142857" style="23" customWidth="1"/>
    <col min="9219" max="9219" width="69.7142857142857" style="23" customWidth="1"/>
    <col min="9220" max="9472" width="9.14285714285714" style="23"/>
    <col min="9473" max="9473" width="6.14285714285714" style="23" customWidth="1"/>
    <col min="9474" max="9474" width="26.7142857142857" style="23" customWidth="1"/>
    <col min="9475" max="9475" width="69.7142857142857" style="23" customWidth="1"/>
    <col min="9476" max="9728" width="9.14285714285714" style="23"/>
    <col min="9729" max="9729" width="6.14285714285714" style="23" customWidth="1"/>
    <col min="9730" max="9730" width="26.7142857142857" style="23" customWidth="1"/>
    <col min="9731" max="9731" width="69.7142857142857" style="23" customWidth="1"/>
    <col min="9732" max="9984" width="9.14285714285714" style="23"/>
    <col min="9985" max="9985" width="6.14285714285714" style="23" customWidth="1"/>
    <col min="9986" max="9986" width="26.7142857142857" style="23" customWidth="1"/>
    <col min="9987" max="9987" width="69.7142857142857" style="23" customWidth="1"/>
    <col min="9988" max="10240" width="9.14285714285714" style="23"/>
    <col min="10241" max="10241" width="6.14285714285714" style="23" customWidth="1"/>
    <col min="10242" max="10242" width="26.7142857142857" style="23" customWidth="1"/>
    <col min="10243" max="10243" width="69.7142857142857" style="23" customWidth="1"/>
    <col min="10244" max="10496" width="9.14285714285714" style="23"/>
    <col min="10497" max="10497" width="6.14285714285714" style="23" customWidth="1"/>
    <col min="10498" max="10498" width="26.7142857142857" style="23" customWidth="1"/>
    <col min="10499" max="10499" width="69.7142857142857" style="23" customWidth="1"/>
    <col min="10500" max="10752" width="9.14285714285714" style="23"/>
    <col min="10753" max="10753" width="6.14285714285714" style="23" customWidth="1"/>
    <col min="10754" max="10754" width="26.7142857142857" style="23" customWidth="1"/>
    <col min="10755" max="10755" width="69.7142857142857" style="23" customWidth="1"/>
    <col min="10756" max="11008" width="9.14285714285714" style="23"/>
    <col min="11009" max="11009" width="6.14285714285714" style="23" customWidth="1"/>
    <col min="11010" max="11010" width="26.7142857142857" style="23" customWidth="1"/>
    <col min="11011" max="11011" width="69.7142857142857" style="23" customWidth="1"/>
    <col min="11012" max="11264" width="9.14285714285714" style="23"/>
    <col min="11265" max="11265" width="6.14285714285714" style="23" customWidth="1"/>
    <col min="11266" max="11266" width="26.7142857142857" style="23" customWidth="1"/>
    <col min="11267" max="11267" width="69.7142857142857" style="23" customWidth="1"/>
    <col min="11268" max="11520" width="9.14285714285714" style="23"/>
    <col min="11521" max="11521" width="6.14285714285714" style="23" customWidth="1"/>
    <col min="11522" max="11522" width="26.7142857142857" style="23" customWidth="1"/>
    <col min="11523" max="11523" width="69.7142857142857" style="23" customWidth="1"/>
    <col min="11524" max="11776" width="9.14285714285714" style="23"/>
    <col min="11777" max="11777" width="6.14285714285714" style="23" customWidth="1"/>
    <col min="11778" max="11778" width="26.7142857142857" style="23" customWidth="1"/>
    <col min="11779" max="11779" width="69.7142857142857" style="23" customWidth="1"/>
    <col min="11780" max="12032" width="9.14285714285714" style="23"/>
    <col min="12033" max="12033" width="6.14285714285714" style="23" customWidth="1"/>
    <col min="12034" max="12034" width="26.7142857142857" style="23" customWidth="1"/>
    <col min="12035" max="12035" width="69.7142857142857" style="23" customWidth="1"/>
    <col min="12036" max="12288" width="9.14285714285714" style="23"/>
    <col min="12289" max="12289" width="6.14285714285714" style="23" customWidth="1"/>
    <col min="12290" max="12290" width="26.7142857142857" style="23" customWidth="1"/>
    <col min="12291" max="12291" width="69.7142857142857" style="23" customWidth="1"/>
    <col min="12292" max="12544" width="9.14285714285714" style="23"/>
    <col min="12545" max="12545" width="6.14285714285714" style="23" customWidth="1"/>
    <col min="12546" max="12546" width="26.7142857142857" style="23" customWidth="1"/>
    <col min="12547" max="12547" width="69.7142857142857" style="23" customWidth="1"/>
    <col min="12548" max="12800" width="9.14285714285714" style="23"/>
    <col min="12801" max="12801" width="6.14285714285714" style="23" customWidth="1"/>
    <col min="12802" max="12802" width="26.7142857142857" style="23" customWidth="1"/>
    <col min="12803" max="12803" width="69.7142857142857" style="23" customWidth="1"/>
    <col min="12804" max="13056" width="9.14285714285714" style="23"/>
    <col min="13057" max="13057" width="6.14285714285714" style="23" customWidth="1"/>
    <col min="13058" max="13058" width="26.7142857142857" style="23" customWidth="1"/>
    <col min="13059" max="13059" width="69.7142857142857" style="23" customWidth="1"/>
    <col min="13060" max="13312" width="9.14285714285714" style="23"/>
    <col min="13313" max="13313" width="6.14285714285714" style="23" customWidth="1"/>
    <col min="13314" max="13314" width="26.7142857142857" style="23" customWidth="1"/>
    <col min="13315" max="13315" width="69.7142857142857" style="23" customWidth="1"/>
    <col min="13316" max="13568" width="9.14285714285714" style="23"/>
    <col min="13569" max="13569" width="6.14285714285714" style="23" customWidth="1"/>
    <col min="13570" max="13570" width="26.7142857142857" style="23" customWidth="1"/>
    <col min="13571" max="13571" width="69.7142857142857" style="23" customWidth="1"/>
    <col min="13572" max="13824" width="9.14285714285714" style="23"/>
    <col min="13825" max="13825" width="6.14285714285714" style="23" customWidth="1"/>
    <col min="13826" max="13826" width="26.7142857142857" style="23" customWidth="1"/>
    <col min="13827" max="13827" width="69.7142857142857" style="23" customWidth="1"/>
    <col min="13828" max="14080" width="9.14285714285714" style="23"/>
    <col min="14081" max="14081" width="6.14285714285714" style="23" customWidth="1"/>
    <col min="14082" max="14082" width="26.7142857142857" style="23" customWidth="1"/>
    <col min="14083" max="14083" width="69.7142857142857" style="23" customWidth="1"/>
    <col min="14084" max="14336" width="9.14285714285714" style="23"/>
    <col min="14337" max="14337" width="6.14285714285714" style="23" customWidth="1"/>
    <col min="14338" max="14338" width="26.7142857142857" style="23" customWidth="1"/>
    <col min="14339" max="14339" width="69.7142857142857" style="23" customWidth="1"/>
    <col min="14340" max="14592" width="9.14285714285714" style="23"/>
    <col min="14593" max="14593" width="6.14285714285714" style="23" customWidth="1"/>
    <col min="14594" max="14594" width="26.7142857142857" style="23" customWidth="1"/>
    <col min="14595" max="14595" width="69.7142857142857" style="23" customWidth="1"/>
    <col min="14596" max="14848" width="9.14285714285714" style="23"/>
    <col min="14849" max="14849" width="6.14285714285714" style="23" customWidth="1"/>
    <col min="14850" max="14850" width="26.7142857142857" style="23" customWidth="1"/>
    <col min="14851" max="14851" width="69.7142857142857" style="23" customWidth="1"/>
    <col min="14852" max="15104" width="9.14285714285714" style="23"/>
    <col min="15105" max="15105" width="6.14285714285714" style="23" customWidth="1"/>
    <col min="15106" max="15106" width="26.7142857142857" style="23" customWidth="1"/>
    <col min="15107" max="15107" width="69.7142857142857" style="23" customWidth="1"/>
    <col min="15108" max="15360" width="9.14285714285714" style="23"/>
    <col min="15361" max="15361" width="6.14285714285714" style="23" customWidth="1"/>
    <col min="15362" max="15362" width="26.7142857142857" style="23" customWidth="1"/>
    <col min="15363" max="15363" width="69.7142857142857" style="23" customWidth="1"/>
    <col min="15364" max="15616" width="9.14285714285714" style="23"/>
    <col min="15617" max="15617" width="6.14285714285714" style="23" customWidth="1"/>
    <col min="15618" max="15618" width="26.7142857142857" style="23" customWidth="1"/>
    <col min="15619" max="15619" width="69.7142857142857" style="23" customWidth="1"/>
    <col min="15620" max="15872" width="9.14285714285714" style="23"/>
    <col min="15873" max="15873" width="6.14285714285714" style="23" customWidth="1"/>
    <col min="15874" max="15874" width="26.7142857142857" style="23" customWidth="1"/>
    <col min="15875" max="15875" width="69.7142857142857" style="23" customWidth="1"/>
    <col min="15876" max="16128" width="9.14285714285714" style="23"/>
    <col min="16129" max="16129" width="6.14285714285714" style="23" customWidth="1"/>
    <col min="16130" max="16130" width="26.7142857142857" style="23" customWidth="1"/>
    <col min="16131" max="16131" width="69.7142857142857" style="23" customWidth="1"/>
    <col min="16132" max="16384" width="9.14285714285714" style="23"/>
  </cols>
  <sheetData>
    <row r="1" spans="1:4">
      <c r="A1" s="217"/>
      <c r="B1" s="218" t="s">
        <v>605</v>
      </c>
      <c r="C1" s="218"/>
      <c r="D1" s="34"/>
    </row>
    <row r="2" spans="1:4">
      <c r="A2" s="217"/>
      <c r="B2" s="218" t="s">
        <v>606</v>
      </c>
      <c r="C2" s="218"/>
      <c r="D2" s="34"/>
    </row>
    <row r="3" customHeight="1" spans="1:4">
      <c r="A3" s="217"/>
      <c r="B3" s="219" t="s">
        <v>607</v>
      </c>
      <c r="C3" s="219"/>
      <c r="D3" s="35"/>
    </row>
    <row r="4" spans="1:4">
      <c r="A4" s="217"/>
      <c r="B4" s="218" t="s">
        <v>608</v>
      </c>
      <c r="C4" s="218"/>
      <c r="D4" s="34"/>
    </row>
    <row r="7" ht="15" customHeight="1"/>
    <row r="8" ht="78" customHeight="1" spans="1:3">
      <c r="A8" s="220" t="s">
        <v>609</v>
      </c>
      <c r="B8" s="221"/>
      <c r="C8" s="221"/>
    </row>
    <row r="9" ht="42.75" spans="1:4">
      <c r="A9" s="222" t="s">
        <v>538</v>
      </c>
      <c r="B9" s="222"/>
      <c r="C9" s="223" t="s">
        <v>610</v>
      </c>
      <c r="D9" s="23" t="s">
        <v>611</v>
      </c>
    </row>
    <row r="10" ht="73.5" customHeight="1" spans="1:3">
      <c r="A10" s="224" t="s">
        <v>612</v>
      </c>
      <c r="B10" s="225" t="s">
        <v>613</v>
      </c>
      <c r="C10" s="226" t="s">
        <v>74</v>
      </c>
    </row>
    <row r="11" ht="91.5" customHeight="1" spans="1:3">
      <c r="A11" s="224" t="s">
        <v>612</v>
      </c>
      <c r="B11" s="227" t="s">
        <v>614</v>
      </c>
      <c r="C11" s="228" t="s">
        <v>615</v>
      </c>
    </row>
    <row r="12" ht="16.5" hidden="1" spans="1:3">
      <c r="A12" s="224"/>
      <c r="B12" s="229"/>
      <c r="C12" s="230"/>
    </row>
    <row r="13" ht="20.25" hidden="1" customHeight="1" spans="1:3">
      <c r="A13" s="224"/>
      <c r="B13" s="229"/>
      <c r="C13" s="230"/>
    </row>
    <row r="14" ht="15.75" hidden="1" customHeight="1" spans="1:3">
      <c r="A14" s="224"/>
      <c r="B14" s="229"/>
      <c r="C14" s="230"/>
    </row>
    <row r="15" s="215" customFormat="1" ht="51.75" customHeight="1" spans="1:3">
      <c r="A15" s="224" t="s">
        <v>612</v>
      </c>
      <c r="B15" s="231" t="s">
        <v>161</v>
      </c>
      <c r="C15" s="232" t="s">
        <v>162</v>
      </c>
    </row>
    <row r="16" s="215" customFormat="1" ht="57" hidden="1" customHeight="1" spans="1:3">
      <c r="A16" s="224" t="s">
        <v>616</v>
      </c>
      <c r="B16" s="233" t="s">
        <v>617</v>
      </c>
      <c r="C16" s="234" t="s">
        <v>618</v>
      </c>
    </row>
    <row r="17" s="215" customFormat="1" ht="57" customHeight="1" spans="1:3">
      <c r="A17" s="224" t="s">
        <v>612</v>
      </c>
      <c r="B17" s="235" t="s">
        <v>165</v>
      </c>
      <c r="C17" s="232" t="s">
        <v>166</v>
      </c>
    </row>
    <row r="18" s="215" customFormat="1" ht="57" customHeight="1" spans="1:3">
      <c r="A18" s="224" t="s">
        <v>612</v>
      </c>
      <c r="B18" s="236" t="s">
        <v>196</v>
      </c>
      <c r="C18" s="234" t="s">
        <v>619</v>
      </c>
    </row>
    <row r="19" s="215" customFormat="1" ht="57" customHeight="1" spans="1:3">
      <c r="A19" s="224" t="s">
        <v>612</v>
      </c>
      <c r="B19" s="236" t="s">
        <v>198</v>
      </c>
      <c r="C19" s="234" t="s">
        <v>620</v>
      </c>
    </row>
    <row r="20" s="215" customFormat="1" ht="57" customHeight="1" spans="1:3">
      <c r="A20" s="224" t="s">
        <v>612</v>
      </c>
      <c r="B20" s="236" t="s">
        <v>182</v>
      </c>
      <c r="C20" s="234" t="s">
        <v>183</v>
      </c>
    </row>
    <row r="21" s="215" customFormat="1" ht="57" customHeight="1" spans="1:3">
      <c r="A21" s="224" t="s">
        <v>612</v>
      </c>
      <c r="B21" s="233" t="s">
        <v>180</v>
      </c>
      <c r="C21" s="234" t="s">
        <v>621</v>
      </c>
    </row>
    <row r="22" s="215" customFormat="1" ht="24" customHeight="1" spans="1:3">
      <c r="A22" s="224" t="s">
        <v>612</v>
      </c>
      <c r="B22" s="233" t="s">
        <v>622</v>
      </c>
      <c r="C22" s="234" t="s">
        <v>623</v>
      </c>
    </row>
    <row r="23" s="215" customFormat="1" ht="47.25" customHeight="1" spans="1:3">
      <c r="A23" s="224" t="s">
        <v>612</v>
      </c>
      <c r="B23" s="233" t="s">
        <v>624</v>
      </c>
      <c r="C23" s="234" t="s">
        <v>625</v>
      </c>
    </row>
    <row r="24" s="215" customFormat="1" ht="49.5" spans="1:3">
      <c r="A24" s="224" t="s">
        <v>612</v>
      </c>
      <c r="B24" s="233" t="s">
        <v>226</v>
      </c>
      <c r="C24" s="234" t="s">
        <v>626</v>
      </c>
    </row>
    <row r="25" s="215" customFormat="1" ht="0.75" hidden="1" customHeight="1" spans="1:3">
      <c r="A25" s="224" t="s">
        <v>616</v>
      </c>
      <c r="B25" s="233" t="s">
        <v>627</v>
      </c>
      <c r="C25" s="234" t="s">
        <v>628</v>
      </c>
    </row>
    <row r="26" s="215" customFormat="1" ht="28.5" customHeight="1" spans="1:3">
      <c r="A26" s="224" t="s">
        <v>612</v>
      </c>
      <c r="B26" s="236" t="s">
        <v>627</v>
      </c>
      <c r="C26" s="234" t="s">
        <v>628</v>
      </c>
    </row>
    <row r="27" s="215" customFormat="1" ht="88.15" customHeight="1" spans="1:3">
      <c r="A27" s="224" t="s">
        <v>612</v>
      </c>
      <c r="B27" s="237" t="s">
        <v>629</v>
      </c>
      <c r="C27" s="238" t="s">
        <v>630</v>
      </c>
    </row>
    <row r="28" ht="49.5" spans="1:3">
      <c r="A28" s="224" t="s">
        <v>612</v>
      </c>
      <c r="B28" s="237" t="s">
        <v>631</v>
      </c>
      <c r="C28" s="238" t="s">
        <v>632</v>
      </c>
    </row>
    <row r="29" ht="33" spans="1:3">
      <c r="A29" s="224" t="s">
        <v>612</v>
      </c>
      <c r="B29" s="237" t="s">
        <v>236</v>
      </c>
      <c r="C29" s="238" t="s">
        <v>633</v>
      </c>
    </row>
    <row r="30" s="215" customFormat="1" ht="0.75" customHeight="1" spans="1:3">
      <c r="A30" s="224" t="s">
        <v>612</v>
      </c>
      <c r="B30" s="239" t="s">
        <v>634</v>
      </c>
      <c r="C30" s="240" t="s">
        <v>635</v>
      </c>
    </row>
    <row r="31" s="215" customFormat="1" ht="135" hidden="1" customHeight="1" spans="1:3">
      <c r="A31" s="224" t="s">
        <v>616</v>
      </c>
      <c r="B31" s="233" t="s">
        <v>636</v>
      </c>
      <c r="C31" s="234" t="s">
        <v>637</v>
      </c>
    </row>
    <row r="32" s="215" customFormat="1" ht="1.5" hidden="1" customHeight="1" spans="1:3">
      <c r="A32" s="224" t="s">
        <v>616</v>
      </c>
      <c r="B32" s="233" t="s">
        <v>638</v>
      </c>
      <c r="C32" s="234" t="s">
        <v>639</v>
      </c>
    </row>
    <row r="33" s="215" customFormat="1" ht="49.5" hidden="1" spans="1:3">
      <c r="A33" s="224" t="s">
        <v>616</v>
      </c>
      <c r="B33" s="233" t="s">
        <v>640</v>
      </c>
      <c r="C33" s="234" t="s">
        <v>641</v>
      </c>
    </row>
    <row r="34" s="215" customFormat="1" ht="1.5" hidden="1" customHeight="1" spans="1:3">
      <c r="A34" s="224" t="s">
        <v>616</v>
      </c>
      <c r="B34" s="233" t="s">
        <v>642</v>
      </c>
      <c r="C34" s="234" t="s">
        <v>643</v>
      </c>
    </row>
    <row r="35" s="215" customFormat="1" ht="82.5" hidden="1" spans="1:3">
      <c r="A35" s="224" t="s">
        <v>616</v>
      </c>
      <c r="B35" s="233" t="s">
        <v>644</v>
      </c>
      <c r="C35" s="234" t="s">
        <v>645</v>
      </c>
    </row>
    <row r="36" s="215" customFormat="1" ht="0.75" hidden="1" customHeight="1" spans="1:3">
      <c r="A36" s="224" t="s">
        <v>616</v>
      </c>
      <c r="B36" s="233" t="s">
        <v>646</v>
      </c>
      <c r="C36" s="234" t="s">
        <v>647</v>
      </c>
    </row>
    <row r="37" s="215" customFormat="1" ht="33" hidden="1" spans="1:3">
      <c r="A37" s="224" t="s">
        <v>616</v>
      </c>
      <c r="B37" s="237" t="s">
        <v>648</v>
      </c>
      <c r="C37" s="238" t="s">
        <v>649</v>
      </c>
    </row>
    <row r="38" s="215" customFormat="1" ht="49.5" spans="1:3">
      <c r="A38" s="224" t="s">
        <v>612</v>
      </c>
      <c r="B38" s="241" t="s">
        <v>634</v>
      </c>
      <c r="C38" s="240" t="s">
        <v>635</v>
      </c>
    </row>
    <row r="39" ht="38.25" customHeight="1" spans="1:3">
      <c r="A39" s="224" t="s">
        <v>612</v>
      </c>
      <c r="B39" s="237" t="s">
        <v>650</v>
      </c>
      <c r="C39" s="238" t="s">
        <v>651</v>
      </c>
    </row>
    <row r="40" ht="66.75" customHeight="1" spans="1:3">
      <c r="A40" s="224" t="s">
        <v>612</v>
      </c>
      <c r="B40" s="242" t="s">
        <v>652</v>
      </c>
      <c r="C40" s="238" t="s">
        <v>653</v>
      </c>
    </row>
    <row r="41" ht="66.75" customHeight="1" spans="1:3">
      <c r="A41" s="224" t="s">
        <v>612</v>
      </c>
      <c r="B41" s="243" t="s">
        <v>654</v>
      </c>
      <c r="C41" s="238" t="s">
        <v>655</v>
      </c>
    </row>
    <row r="42" ht="105" customHeight="1" spans="1:3">
      <c r="A42" s="224" t="s">
        <v>612</v>
      </c>
      <c r="B42" s="244" t="s">
        <v>656</v>
      </c>
      <c r="C42" s="232" t="s">
        <v>657</v>
      </c>
    </row>
    <row r="43" ht="128.25" customHeight="1" spans="1:3">
      <c r="A43" s="224" t="s">
        <v>612</v>
      </c>
      <c r="B43" s="245" t="s">
        <v>658</v>
      </c>
      <c r="C43" s="246" t="s">
        <v>659</v>
      </c>
    </row>
    <row r="44" ht="33" spans="1:3">
      <c r="A44" s="224" t="s">
        <v>612</v>
      </c>
      <c r="B44" s="245" t="s">
        <v>660</v>
      </c>
      <c r="C44" s="246" t="s">
        <v>661</v>
      </c>
    </row>
    <row r="45" ht="82.5" spans="1:3">
      <c r="A45" s="224" t="s">
        <v>612</v>
      </c>
      <c r="B45" s="239" t="s">
        <v>662</v>
      </c>
      <c r="C45" s="240" t="s">
        <v>663</v>
      </c>
    </row>
    <row r="46" ht="66" spans="1:3">
      <c r="A46" s="224" t="s">
        <v>612</v>
      </c>
      <c r="B46" s="245" t="s">
        <v>664</v>
      </c>
      <c r="C46" s="246" t="s">
        <v>665</v>
      </c>
    </row>
    <row r="47" ht="49.5" spans="1:3">
      <c r="A47" s="247">
        <v>606</v>
      </c>
      <c r="B47" s="245" t="s">
        <v>666</v>
      </c>
      <c r="C47" s="246" t="s">
        <v>667</v>
      </c>
    </row>
    <row r="48" ht="115.5" spans="1:3">
      <c r="A48" s="247">
        <v>606</v>
      </c>
      <c r="B48" s="245" t="s">
        <v>668</v>
      </c>
      <c r="C48" s="246" t="s">
        <v>669</v>
      </c>
    </row>
    <row r="49" ht="16.5" spans="2:3">
      <c r="B49" s="248"/>
      <c r="C49" s="249"/>
    </row>
  </sheetData>
  <mergeCells count="6">
    <mergeCell ref="B1:C1"/>
    <mergeCell ref="B2:C2"/>
    <mergeCell ref="B3:C3"/>
    <mergeCell ref="B4:C4"/>
    <mergeCell ref="A8:C8"/>
    <mergeCell ref="A9:B9"/>
  </mergeCells>
  <pageMargins left="0.7" right="0.7" top="0.75" bottom="0.75" header="0.3" footer="0.3"/>
  <pageSetup paperSize="9" scale="78" fitToHeight="0" orientation="portrait"/>
  <headerFooter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B124"/>
  <sheetViews>
    <sheetView workbookViewId="0">
      <selection activeCell="X106" sqref="X106"/>
    </sheetView>
  </sheetViews>
  <sheetFormatPr defaultColWidth="9.14285714285714" defaultRowHeight="12.75"/>
  <cols>
    <col min="1" max="1" width="0.571428571428571" style="76" customWidth="1"/>
    <col min="2" max="12" width="9.14285714285714" style="76" hidden="1" customWidth="1"/>
    <col min="13" max="13" width="59.8571428571429" style="76" customWidth="1"/>
    <col min="14" max="15" width="9.14285714285714" style="76" hidden="1" customWidth="1"/>
    <col min="16" max="16" width="3.28571428571429" style="76" customWidth="1"/>
    <col min="17" max="17" width="2.57142857142857" style="76" customWidth="1"/>
    <col min="18" max="18" width="3.28571428571429" style="76" customWidth="1"/>
    <col min="19" max="19" width="6.85714285714286" style="76" customWidth="1"/>
    <col min="20" max="20" width="5.42857142857143" style="76" customWidth="1"/>
    <col min="21" max="21" width="5.28571428571429" style="76" customWidth="1"/>
    <col min="22" max="22" width="7.71428571428571" style="76" customWidth="1"/>
    <col min="23" max="23" width="9.14285714285714" style="76" hidden="1" customWidth="1"/>
    <col min="24" max="24" width="14.4285714285714" style="76" customWidth="1"/>
    <col min="25" max="25" width="14.5714285714286" style="76" customWidth="1"/>
    <col min="26" max="26" width="15.1428571428571" style="76" customWidth="1"/>
    <col min="27" max="27" width="9.14285714285714" style="76" hidden="1" customWidth="1"/>
    <col min="28" max="28" width="1.14285714285714" style="76" customWidth="1"/>
    <col min="29" max="256" width="9.14285714285714" style="76"/>
    <col min="257" max="257" width="0.571428571428571" style="76" customWidth="1"/>
    <col min="258" max="268" width="9.14285714285714" style="76" hidden="1" customWidth="1"/>
    <col min="269" max="269" width="68" style="76" customWidth="1"/>
    <col min="270" max="271" width="9.14285714285714" style="76" hidden="1" customWidth="1"/>
    <col min="272" max="272" width="3.28571428571429" style="76" customWidth="1"/>
    <col min="273" max="273" width="2.57142857142857" style="76" customWidth="1"/>
    <col min="274" max="274" width="3.28571428571429" style="76" customWidth="1"/>
    <col min="275" max="275" width="6.85714285714286" style="76" customWidth="1"/>
    <col min="276" max="276" width="5.42857142857143" style="76" customWidth="1"/>
    <col min="277" max="277" width="5.28571428571429" style="76" customWidth="1"/>
    <col min="278" max="278" width="7.71428571428571" style="76" customWidth="1"/>
    <col min="279" max="279" width="9.14285714285714" style="76" hidden="1" customWidth="1"/>
    <col min="280" max="280" width="14.4285714285714" style="76" customWidth="1"/>
    <col min="281" max="281" width="14.5714285714286" style="76" customWidth="1"/>
    <col min="282" max="282" width="15.1428571428571" style="76" customWidth="1"/>
    <col min="283" max="283" width="9.14285714285714" style="76" hidden="1" customWidth="1"/>
    <col min="284" max="284" width="1.14285714285714" style="76" customWidth="1"/>
    <col min="285" max="512" width="9.14285714285714" style="76"/>
    <col min="513" max="513" width="0.571428571428571" style="76" customWidth="1"/>
    <col min="514" max="524" width="9.14285714285714" style="76" hidden="1" customWidth="1"/>
    <col min="525" max="525" width="68" style="76" customWidth="1"/>
    <col min="526" max="527" width="9.14285714285714" style="76" hidden="1" customWidth="1"/>
    <col min="528" max="528" width="3.28571428571429" style="76" customWidth="1"/>
    <col min="529" max="529" width="2.57142857142857" style="76" customWidth="1"/>
    <col min="530" max="530" width="3.28571428571429" style="76" customWidth="1"/>
    <col min="531" max="531" width="6.85714285714286" style="76" customWidth="1"/>
    <col min="532" max="532" width="5.42857142857143" style="76" customWidth="1"/>
    <col min="533" max="533" width="5.28571428571429" style="76" customWidth="1"/>
    <col min="534" max="534" width="7.71428571428571" style="76" customWidth="1"/>
    <col min="535" max="535" width="9.14285714285714" style="76" hidden="1" customWidth="1"/>
    <col min="536" max="536" width="14.4285714285714" style="76" customWidth="1"/>
    <col min="537" max="537" width="14.5714285714286" style="76" customWidth="1"/>
    <col min="538" max="538" width="15.1428571428571" style="76" customWidth="1"/>
    <col min="539" max="539" width="9.14285714285714" style="76" hidden="1" customWidth="1"/>
    <col min="540" max="540" width="1.14285714285714" style="76" customWidth="1"/>
    <col min="541" max="768" width="9.14285714285714" style="76"/>
    <col min="769" max="769" width="0.571428571428571" style="76" customWidth="1"/>
    <col min="770" max="780" width="9.14285714285714" style="76" hidden="1" customWidth="1"/>
    <col min="781" max="781" width="68" style="76" customWidth="1"/>
    <col min="782" max="783" width="9.14285714285714" style="76" hidden="1" customWidth="1"/>
    <col min="784" max="784" width="3.28571428571429" style="76" customWidth="1"/>
    <col min="785" max="785" width="2.57142857142857" style="76" customWidth="1"/>
    <col min="786" max="786" width="3.28571428571429" style="76" customWidth="1"/>
    <col min="787" max="787" width="6.85714285714286" style="76" customWidth="1"/>
    <col min="788" max="788" width="5.42857142857143" style="76" customWidth="1"/>
    <col min="789" max="789" width="5.28571428571429" style="76" customWidth="1"/>
    <col min="790" max="790" width="7.71428571428571" style="76" customWidth="1"/>
    <col min="791" max="791" width="9.14285714285714" style="76" hidden="1" customWidth="1"/>
    <col min="792" max="792" width="14.4285714285714" style="76" customWidth="1"/>
    <col min="793" max="793" width="14.5714285714286" style="76" customWidth="1"/>
    <col min="794" max="794" width="15.1428571428571" style="76" customWidth="1"/>
    <col min="795" max="795" width="9.14285714285714" style="76" hidden="1" customWidth="1"/>
    <col min="796" max="796" width="1.14285714285714" style="76" customWidth="1"/>
    <col min="797" max="1024" width="9.14285714285714" style="76"/>
    <col min="1025" max="1025" width="0.571428571428571" style="76" customWidth="1"/>
    <col min="1026" max="1036" width="9.14285714285714" style="76" hidden="1" customWidth="1"/>
    <col min="1037" max="1037" width="68" style="76" customWidth="1"/>
    <col min="1038" max="1039" width="9.14285714285714" style="76" hidden="1" customWidth="1"/>
    <col min="1040" max="1040" width="3.28571428571429" style="76" customWidth="1"/>
    <col min="1041" max="1041" width="2.57142857142857" style="76" customWidth="1"/>
    <col min="1042" max="1042" width="3.28571428571429" style="76" customWidth="1"/>
    <col min="1043" max="1043" width="6.85714285714286" style="76" customWidth="1"/>
    <col min="1044" max="1044" width="5.42857142857143" style="76" customWidth="1"/>
    <col min="1045" max="1045" width="5.28571428571429" style="76" customWidth="1"/>
    <col min="1046" max="1046" width="7.71428571428571" style="76" customWidth="1"/>
    <col min="1047" max="1047" width="9.14285714285714" style="76" hidden="1" customWidth="1"/>
    <col min="1048" max="1048" width="14.4285714285714" style="76" customWidth="1"/>
    <col min="1049" max="1049" width="14.5714285714286" style="76" customWidth="1"/>
    <col min="1050" max="1050" width="15.1428571428571" style="76" customWidth="1"/>
    <col min="1051" max="1051" width="9.14285714285714" style="76" hidden="1" customWidth="1"/>
    <col min="1052" max="1052" width="1.14285714285714" style="76" customWidth="1"/>
    <col min="1053" max="1280" width="9.14285714285714" style="76"/>
    <col min="1281" max="1281" width="0.571428571428571" style="76" customWidth="1"/>
    <col min="1282" max="1292" width="9.14285714285714" style="76" hidden="1" customWidth="1"/>
    <col min="1293" max="1293" width="68" style="76" customWidth="1"/>
    <col min="1294" max="1295" width="9.14285714285714" style="76" hidden="1" customWidth="1"/>
    <col min="1296" max="1296" width="3.28571428571429" style="76" customWidth="1"/>
    <col min="1297" max="1297" width="2.57142857142857" style="76" customWidth="1"/>
    <col min="1298" max="1298" width="3.28571428571429" style="76" customWidth="1"/>
    <col min="1299" max="1299" width="6.85714285714286" style="76" customWidth="1"/>
    <col min="1300" max="1300" width="5.42857142857143" style="76" customWidth="1"/>
    <col min="1301" max="1301" width="5.28571428571429" style="76" customWidth="1"/>
    <col min="1302" max="1302" width="7.71428571428571" style="76" customWidth="1"/>
    <col min="1303" max="1303" width="9.14285714285714" style="76" hidden="1" customWidth="1"/>
    <col min="1304" max="1304" width="14.4285714285714" style="76" customWidth="1"/>
    <col min="1305" max="1305" width="14.5714285714286" style="76" customWidth="1"/>
    <col min="1306" max="1306" width="15.1428571428571" style="76" customWidth="1"/>
    <col min="1307" max="1307" width="9.14285714285714" style="76" hidden="1" customWidth="1"/>
    <col min="1308" max="1308" width="1.14285714285714" style="76" customWidth="1"/>
    <col min="1309" max="1536" width="9.14285714285714" style="76"/>
    <col min="1537" max="1537" width="0.571428571428571" style="76" customWidth="1"/>
    <col min="1538" max="1548" width="9.14285714285714" style="76" hidden="1" customWidth="1"/>
    <col min="1549" max="1549" width="68" style="76" customWidth="1"/>
    <col min="1550" max="1551" width="9.14285714285714" style="76" hidden="1" customWidth="1"/>
    <col min="1552" max="1552" width="3.28571428571429" style="76" customWidth="1"/>
    <col min="1553" max="1553" width="2.57142857142857" style="76" customWidth="1"/>
    <col min="1554" max="1554" width="3.28571428571429" style="76" customWidth="1"/>
    <col min="1555" max="1555" width="6.85714285714286" style="76" customWidth="1"/>
    <col min="1556" max="1556" width="5.42857142857143" style="76" customWidth="1"/>
    <col min="1557" max="1557" width="5.28571428571429" style="76" customWidth="1"/>
    <col min="1558" max="1558" width="7.71428571428571" style="76" customWidth="1"/>
    <col min="1559" max="1559" width="9.14285714285714" style="76" hidden="1" customWidth="1"/>
    <col min="1560" max="1560" width="14.4285714285714" style="76" customWidth="1"/>
    <col min="1561" max="1561" width="14.5714285714286" style="76" customWidth="1"/>
    <col min="1562" max="1562" width="15.1428571428571" style="76" customWidth="1"/>
    <col min="1563" max="1563" width="9.14285714285714" style="76" hidden="1" customWidth="1"/>
    <col min="1564" max="1564" width="1.14285714285714" style="76" customWidth="1"/>
    <col min="1565" max="1792" width="9.14285714285714" style="76"/>
    <col min="1793" max="1793" width="0.571428571428571" style="76" customWidth="1"/>
    <col min="1794" max="1804" width="9.14285714285714" style="76" hidden="1" customWidth="1"/>
    <col min="1805" max="1805" width="68" style="76" customWidth="1"/>
    <col min="1806" max="1807" width="9.14285714285714" style="76" hidden="1" customWidth="1"/>
    <col min="1808" max="1808" width="3.28571428571429" style="76" customWidth="1"/>
    <col min="1809" max="1809" width="2.57142857142857" style="76" customWidth="1"/>
    <col min="1810" max="1810" width="3.28571428571429" style="76" customWidth="1"/>
    <col min="1811" max="1811" width="6.85714285714286" style="76" customWidth="1"/>
    <col min="1812" max="1812" width="5.42857142857143" style="76" customWidth="1"/>
    <col min="1813" max="1813" width="5.28571428571429" style="76" customWidth="1"/>
    <col min="1814" max="1814" width="7.71428571428571" style="76" customWidth="1"/>
    <col min="1815" max="1815" width="9.14285714285714" style="76" hidden="1" customWidth="1"/>
    <col min="1816" max="1816" width="14.4285714285714" style="76" customWidth="1"/>
    <col min="1817" max="1817" width="14.5714285714286" style="76" customWidth="1"/>
    <col min="1818" max="1818" width="15.1428571428571" style="76" customWidth="1"/>
    <col min="1819" max="1819" width="9.14285714285714" style="76" hidden="1" customWidth="1"/>
    <col min="1820" max="1820" width="1.14285714285714" style="76" customWidth="1"/>
    <col min="1821" max="2048" width="9.14285714285714" style="76"/>
    <col min="2049" max="2049" width="0.571428571428571" style="76" customWidth="1"/>
    <col min="2050" max="2060" width="9.14285714285714" style="76" hidden="1" customWidth="1"/>
    <col min="2061" max="2061" width="68" style="76" customWidth="1"/>
    <col min="2062" max="2063" width="9.14285714285714" style="76" hidden="1" customWidth="1"/>
    <col min="2064" max="2064" width="3.28571428571429" style="76" customWidth="1"/>
    <col min="2065" max="2065" width="2.57142857142857" style="76" customWidth="1"/>
    <col min="2066" max="2066" width="3.28571428571429" style="76" customWidth="1"/>
    <col min="2067" max="2067" width="6.85714285714286" style="76" customWidth="1"/>
    <col min="2068" max="2068" width="5.42857142857143" style="76" customWidth="1"/>
    <col min="2069" max="2069" width="5.28571428571429" style="76" customWidth="1"/>
    <col min="2070" max="2070" width="7.71428571428571" style="76" customWidth="1"/>
    <col min="2071" max="2071" width="9.14285714285714" style="76" hidden="1" customWidth="1"/>
    <col min="2072" max="2072" width="14.4285714285714" style="76" customWidth="1"/>
    <col min="2073" max="2073" width="14.5714285714286" style="76" customWidth="1"/>
    <col min="2074" max="2074" width="15.1428571428571" style="76" customWidth="1"/>
    <col min="2075" max="2075" width="9.14285714285714" style="76" hidden="1" customWidth="1"/>
    <col min="2076" max="2076" width="1.14285714285714" style="76" customWidth="1"/>
    <col min="2077" max="2304" width="9.14285714285714" style="76"/>
    <col min="2305" max="2305" width="0.571428571428571" style="76" customWidth="1"/>
    <col min="2306" max="2316" width="9.14285714285714" style="76" hidden="1" customWidth="1"/>
    <col min="2317" max="2317" width="68" style="76" customWidth="1"/>
    <col min="2318" max="2319" width="9.14285714285714" style="76" hidden="1" customWidth="1"/>
    <col min="2320" max="2320" width="3.28571428571429" style="76" customWidth="1"/>
    <col min="2321" max="2321" width="2.57142857142857" style="76" customWidth="1"/>
    <col min="2322" max="2322" width="3.28571428571429" style="76" customWidth="1"/>
    <col min="2323" max="2323" width="6.85714285714286" style="76" customWidth="1"/>
    <col min="2324" max="2324" width="5.42857142857143" style="76" customWidth="1"/>
    <col min="2325" max="2325" width="5.28571428571429" style="76" customWidth="1"/>
    <col min="2326" max="2326" width="7.71428571428571" style="76" customWidth="1"/>
    <col min="2327" max="2327" width="9.14285714285714" style="76" hidden="1" customWidth="1"/>
    <col min="2328" max="2328" width="14.4285714285714" style="76" customWidth="1"/>
    <col min="2329" max="2329" width="14.5714285714286" style="76" customWidth="1"/>
    <col min="2330" max="2330" width="15.1428571428571" style="76" customWidth="1"/>
    <col min="2331" max="2331" width="9.14285714285714" style="76" hidden="1" customWidth="1"/>
    <col min="2332" max="2332" width="1.14285714285714" style="76" customWidth="1"/>
    <col min="2333" max="2560" width="9.14285714285714" style="76"/>
    <col min="2561" max="2561" width="0.571428571428571" style="76" customWidth="1"/>
    <col min="2562" max="2572" width="9.14285714285714" style="76" hidden="1" customWidth="1"/>
    <col min="2573" max="2573" width="68" style="76" customWidth="1"/>
    <col min="2574" max="2575" width="9.14285714285714" style="76" hidden="1" customWidth="1"/>
    <col min="2576" max="2576" width="3.28571428571429" style="76" customWidth="1"/>
    <col min="2577" max="2577" width="2.57142857142857" style="76" customWidth="1"/>
    <col min="2578" max="2578" width="3.28571428571429" style="76" customWidth="1"/>
    <col min="2579" max="2579" width="6.85714285714286" style="76" customWidth="1"/>
    <col min="2580" max="2580" width="5.42857142857143" style="76" customWidth="1"/>
    <col min="2581" max="2581" width="5.28571428571429" style="76" customWidth="1"/>
    <col min="2582" max="2582" width="7.71428571428571" style="76" customWidth="1"/>
    <col min="2583" max="2583" width="9.14285714285714" style="76" hidden="1" customWidth="1"/>
    <col min="2584" max="2584" width="14.4285714285714" style="76" customWidth="1"/>
    <col min="2585" max="2585" width="14.5714285714286" style="76" customWidth="1"/>
    <col min="2586" max="2586" width="15.1428571428571" style="76" customWidth="1"/>
    <col min="2587" max="2587" width="9.14285714285714" style="76" hidden="1" customWidth="1"/>
    <col min="2588" max="2588" width="1.14285714285714" style="76" customWidth="1"/>
    <col min="2589" max="2816" width="9.14285714285714" style="76"/>
    <col min="2817" max="2817" width="0.571428571428571" style="76" customWidth="1"/>
    <col min="2818" max="2828" width="9.14285714285714" style="76" hidden="1" customWidth="1"/>
    <col min="2829" max="2829" width="68" style="76" customWidth="1"/>
    <col min="2830" max="2831" width="9.14285714285714" style="76" hidden="1" customWidth="1"/>
    <col min="2832" max="2832" width="3.28571428571429" style="76" customWidth="1"/>
    <col min="2833" max="2833" width="2.57142857142857" style="76" customWidth="1"/>
    <col min="2834" max="2834" width="3.28571428571429" style="76" customWidth="1"/>
    <col min="2835" max="2835" width="6.85714285714286" style="76" customWidth="1"/>
    <col min="2836" max="2836" width="5.42857142857143" style="76" customWidth="1"/>
    <col min="2837" max="2837" width="5.28571428571429" style="76" customWidth="1"/>
    <col min="2838" max="2838" width="7.71428571428571" style="76" customWidth="1"/>
    <col min="2839" max="2839" width="9.14285714285714" style="76" hidden="1" customWidth="1"/>
    <col min="2840" max="2840" width="14.4285714285714" style="76" customWidth="1"/>
    <col min="2841" max="2841" width="14.5714285714286" style="76" customWidth="1"/>
    <col min="2842" max="2842" width="15.1428571428571" style="76" customWidth="1"/>
    <col min="2843" max="2843" width="9.14285714285714" style="76" hidden="1" customWidth="1"/>
    <col min="2844" max="2844" width="1.14285714285714" style="76" customWidth="1"/>
    <col min="2845" max="3072" width="9.14285714285714" style="76"/>
    <col min="3073" max="3073" width="0.571428571428571" style="76" customWidth="1"/>
    <col min="3074" max="3084" width="9.14285714285714" style="76" hidden="1" customWidth="1"/>
    <col min="3085" max="3085" width="68" style="76" customWidth="1"/>
    <col min="3086" max="3087" width="9.14285714285714" style="76" hidden="1" customWidth="1"/>
    <col min="3088" max="3088" width="3.28571428571429" style="76" customWidth="1"/>
    <col min="3089" max="3089" width="2.57142857142857" style="76" customWidth="1"/>
    <col min="3090" max="3090" width="3.28571428571429" style="76" customWidth="1"/>
    <col min="3091" max="3091" width="6.85714285714286" style="76" customWidth="1"/>
    <col min="3092" max="3092" width="5.42857142857143" style="76" customWidth="1"/>
    <col min="3093" max="3093" width="5.28571428571429" style="76" customWidth="1"/>
    <col min="3094" max="3094" width="7.71428571428571" style="76" customWidth="1"/>
    <col min="3095" max="3095" width="9.14285714285714" style="76" hidden="1" customWidth="1"/>
    <col min="3096" max="3096" width="14.4285714285714" style="76" customWidth="1"/>
    <col min="3097" max="3097" width="14.5714285714286" style="76" customWidth="1"/>
    <col min="3098" max="3098" width="15.1428571428571" style="76" customWidth="1"/>
    <col min="3099" max="3099" width="9.14285714285714" style="76" hidden="1" customWidth="1"/>
    <col min="3100" max="3100" width="1.14285714285714" style="76" customWidth="1"/>
    <col min="3101" max="3328" width="9.14285714285714" style="76"/>
    <col min="3329" max="3329" width="0.571428571428571" style="76" customWidth="1"/>
    <col min="3330" max="3340" width="9.14285714285714" style="76" hidden="1" customWidth="1"/>
    <col min="3341" max="3341" width="68" style="76" customWidth="1"/>
    <col min="3342" max="3343" width="9.14285714285714" style="76" hidden="1" customWidth="1"/>
    <col min="3344" max="3344" width="3.28571428571429" style="76" customWidth="1"/>
    <col min="3345" max="3345" width="2.57142857142857" style="76" customWidth="1"/>
    <col min="3346" max="3346" width="3.28571428571429" style="76" customWidth="1"/>
    <col min="3347" max="3347" width="6.85714285714286" style="76" customWidth="1"/>
    <col min="3348" max="3348" width="5.42857142857143" style="76" customWidth="1"/>
    <col min="3349" max="3349" width="5.28571428571429" style="76" customWidth="1"/>
    <col min="3350" max="3350" width="7.71428571428571" style="76" customWidth="1"/>
    <col min="3351" max="3351" width="9.14285714285714" style="76" hidden="1" customWidth="1"/>
    <col min="3352" max="3352" width="14.4285714285714" style="76" customWidth="1"/>
    <col min="3353" max="3353" width="14.5714285714286" style="76" customWidth="1"/>
    <col min="3354" max="3354" width="15.1428571428571" style="76" customWidth="1"/>
    <col min="3355" max="3355" width="9.14285714285714" style="76" hidden="1" customWidth="1"/>
    <col min="3356" max="3356" width="1.14285714285714" style="76" customWidth="1"/>
    <col min="3357" max="3584" width="9.14285714285714" style="76"/>
    <col min="3585" max="3585" width="0.571428571428571" style="76" customWidth="1"/>
    <col min="3586" max="3596" width="9.14285714285714" style="76" hidden="1" customWidth="1"/>
    <col min="3597" max="3597" width="68" style="76" customWidth="1"/>
    <col min="3598" max="3599" width="9.14285714285714" style="76" hidden="1" customWidth="1"/>
    <col min="3600" max="3600" width="3.28571428571429" style="76" customWidth="1"/>
    <col min="3601" max="3601" width="2.57142857142857" style="76" customWidth="1"/>
    <col min="3602" max="3602" width="3.28571428571429" style="76" customWidth="1"/>
    <col min="3603" max="3603" width="6.85714285714286" style="76" customWidth="1"/>
    <col min="3604" max="3604" width="5.42857142857143" style="76" customWidth="1"/>
    <col min="3605" max="3605" width="5.28571428571429" style="76" customWidth="1"/>
    <col min="3606" max="3606" width="7.71428571428571" style="76" customWidth="1"/>
    <col min="3607" max="3607" width="9.14285714285714" style="76" hidden="1" customWidth="1"/>
    <col min="3608" max="3608" width="14.4285714285714" style="76" customWidth="1"/>
    <col min="3609" max="3609" width="14.5714285714286" style="76" customWidth="1"/>
    <col min="3610" max="3610" width="15.1428571428571" style="76" customWidth="1"/>
    <col min="3611" max="3611" width="9.14285714285714" style="76" hidden="1" customWidth="1"/>
    <col min="3612" max="3612" width="1.14285714285714" style="76" customWidth="1"/>
    <col min="3613" max="3840" width="9.14285714285714" style="76"/>
    <col min="3841" max="3841" width="0.571428571428571" style="76" customWidth="1"/>
    <col min="3842" max="3852" width="9.14285714285714" style="76" hidden="1" customWidth="1"/>
    <col min="3853" max="3853" width="68" style="76" customWidth="1"/>
    <col min="3854" max="3855" width="9.14285714285714" style="76" hidden="1" customWidth="1"/>
    <col min="3856" max="3856" width="3.28571428571429" style="76" customWidth="1"/>
    <col min="3857" max="3857" width="2.57142857142857" style="76" customWidth="1"/>
    <col min="3858" max="3858" width="3.28571428571429" style="76" customWidth="1"/>
    <col min="3859" max="3859" width="6.85714285714286" style="76" customWidth="1"/>
    <col min="3860" max="3860" width="5.42857142857143" style="76" customWidth="1"/>
    <col min="3861" max="3861" width="5.28571428571429" style="76" customWidth="1"/>
    <col min="3862" max="3862" width="7.71428571428571" style="76" customWidth="1"/>
    <col min="3863" max="3863" width="9.14285714285714" style="76" hidden="1" customWidth="1"/>
    <col min="3864" max="3864" width="14.4285714285714" style="76" customWidth="1"/>
    <col min="3865" max="3865" width="14.5714285714286" style="76" customWidth="1"/>
    <col min="3866" max="3866" width="15.1428571428571" style="76" customWidth="1"/>
    <col min="3867" max="3867" width="9.14285714285714" style="76" hidden="1" customWidth="1"/>
    <col min="3868" max="3868" width="1.14285714285714" style="76" customWidth="1"/>
    <col min="3869" max="4096" width="9.14285714285714" style="76"/>
    <col min="4097" max="4097" width="0.571428571428571" style="76" customWidth="1"/>
    <col min="4098" max="4108" width="9.14285714285714" style="76" hidden="1" customWidth="1"/>
    <col min="4109" max="4109" width="68" style="76" customWidth="1"/>
    <col min="4110" max="4111" width="9.14285714285714" style="76" hidden="1" customWidth="1"/>
    <col min="4112" max="4112" width="3.28571428571429" style="76" customWidth="1"/>
    <col min="4113" max="4113" width="2.57142857142857" style="76" customWidth="1"/>
    <col min="4114" max="4114" width="3.28571428571429" style="76" customWidth="1"/>
    <col min="4115" max="4115" width="6.85714285714286" style="76" customWidth="1"/>
    <col min="4116" max="4116" width="5.42857142857143" style="76" customWidth="1"/>
    <col min="4117" max="4117" width="5.28571428571429" style="76" customWidth="1"/>
    <col min="4118" max="4118" width="7.71428571428571" style="76" customWidth="1"/>
    <col min="4119" max="4119" width="9.14285714285714" style="76" hidden="1" customWidth="1"/>
    <col min="4120" max="4120" width="14.4285714285714" style="76" customWidth="1"/>
    <col min="4121" max="4121" width="14.5714285714286" style="76" customWidth="1"/>
    <col min="4122" max="4122" width="15.1428571428571" style="76" customWidth="1"/>
    <col min="4123" max="4123" width="9.14285714285714" style="76" hidden="1" customWidth="1"/>
    <col min="4124" max="4124" width="1.14285714285714" style="76" customWidth="1"/>
    <col min="4125" max="4352" width="9.14285714285714" style="76"/>
    <col min="4353" max="4353" width="0.571428571428571" style="76" customWidth="1"/>
    <col min="4354" max="4364" width="9.14285714285714" style="76" hidden="1" customWidth="1"/>
    <col min="4365" max="4365" width="68" style="76" customWidth="1"/>
    <col min="4366" max="4367" width="9.14285714285714" style="76" hidden="1" customWidth="1"/>
    <col min="4368" max="4368" width="3.28571428571429" style="76" customWidth="1"/>
    <col min="4369" max="4369" width="2.57142857142857" style="76" customWidth="1"/>
    <col min="4370" max="4370" width="3.28571428571429" style="76" customWidth="1"/>
    <col min="4371" max="4371" width="6.85714285714286" style="76" customWidth="1"/>
    <col min="4372" max="4372" width="5.42857142857143" style="76" customWidth="1"/>
    <col min="4373" max="4373" width="5.28571428571429" style="76" customWidth="1"/>
    <col min="4374" max="4374" width="7.71428571428571" style="76" customWidth="1"/>
    <col min="4375" max="4375" width="9.14285714285714" style="76" hidden="1" customWidth="1"/>
    <col min="4376" max="4376" width="14.4285714285714" style="76" customWidth="1"/>
    <col min="4377" max="4377" width="14.5714285714286" style="76" customWidth="1"/>
    <col min="4378" max="4378" width="15.1428571428571" style="76" customWidth="1"/>
    <col min="4379" max="4379" width="9.14285714285714" style="76" hidden="1" customWidth="1"/>
    <col min="4380" max="4380" width="1.14285714285714" style="76" customWidth="1"/>
    <col min="4381" max="4608" width="9.14285714285714" style="76"/>
    <col min="4609" max="4609" width="0.571428571428571" style="76" customWidth="1"/>
    <col min="4610" max="4620" width="9.14285714285714" style="76" hidden="1" customWidth="1"/>
    <col min="4621" max="4621" width="68" style="76" customWidth="1"/>
    <col min="4622" max="4623" width="9.14285714285714" style="76" hidden="1" customWidth="1"/>
    <col min="4624" max="4624" width="3.28571428571429" style="76" customWidth="1"/>
    <col min="4625" max="4625" width="2.57142857142857" style="76" customWidth="1"/>
    <col min="4626" max="4626" width="3.28571428571429" style="76" customWidth="1"/>
    <col min="4627" max="4627" width="6.85714285714286" style="76" customWidth="1"/>
    <col min="4628" max="4628" width="5.42857142857143" style="76" customWidth="1"/>
    <col min="4629" max="4629" width="5.28571428571429" style="76" customWidth="1"/>
    <col min="4630" max="4630" width="7.71428571428571" style="76" customWidth="1"/>
    <col min="4631" max="4631" width="9.14285714285714" style="76" hidden="1" customWidth="1"/>
    <col min="4632" max="4632" width="14.4285714285714" style="76" customWidth="1"/>
    <col min="4633" max="4633" width="14.5714285714286" style="76" customWidth="1"/>
    <col min="4634" max="4634" width="15.1428571428571" style="76" customWidth="1"/>
    <col min="4635" max="4635" width="9.14285714285714" style="76" hidden="1" customWidth="1"/>
    <col min="4636" max="4636" width="1.14285714285714" style="76" customWidth="1"/>
    <col min="4637" max="4864" width="9.14285714285714" style="76"/>
    <col min="4865" max="4865" width="0.571428571428571" style="76" customWidth="1"/>
    <col min="4866" max="4876" width="9.14285714285714" style="76" hidden="1" customWidth="1"/>
    <col min="4877" max="4877" width="68" style="76" customWidth="1"/>
    <col min="4878" max="4879" width="9.14285714285714" style="76" hidden="1" customWidth="1"/>
    <col min="4880" max="4880" width="3.28571428571429" style="76" customWidth="1"/>
    <col min="4881" max="4881" width="2.57142857142857" style="76" customWidth="1"/>
    <col min="4882" max="4882" width="3.28571428571429" style="76" customWidth="1"/>
    <col min="4883" max="4883" width="6.85714285714286" style="76" customWidth="1"/>
    <col min="4884" max="4884" width="5.42857142857143" style="76" customWidth="1"/>
    <col min="4885" max="4885" width="5.28571428571429" style="76" customWidth="1"/>
    <col min="4886" max="4886" width="7.71428571428571" style="76" customWidth="1"/>
    <col min="4887" max="4887" width="9.14285714285714" style="76" hidden="1" customWidth="1"/>
    <col min="4888" max="4888" width="14.4285714285714" style="76" customWidth="1"/>
    <col min="4889" max="4889" width="14.5714285714286" style="76" customWidth="1"/>
    <col min="4890" max="4890" width="15.1428571428571" style="76" customWidth="1"/>
    <col min="4891" max="4891" width="9.14285714285714" style="76" hidden="1" customWidth="1"/>
    <col min="4892" max="4892" width="1.14285714285714" style="76" customWidth="1"/>
    <col min="4893" max="5120" width="9.14285714285714" style="76"/>
    <col min="5121" max="5121" width="0.571428571428571" style="76" customWidth="1"/>
    <col min="5122" max="5132" width="9.14285714285714" style="76" hidden="1" customWidth="1"/>
    <col min="5133" max="5133" width="68" style="76" customWidth="1"/>
    <col min="5134" max="5135" width="9.14285714285714" style="76" hidden="1" customWidth="1"/>
    <col min="5136" max="5136" width="3.28571428571429" style="76" customWidth="1"/>
    <col min="5137" max="5137" width="2.57142857142857" style="76" customWidth="1"/>
    <col min="5138" max="5138" width="3.28571428571429" style="76" customWidth="1"/>
    <col min="5139" max="5139" width="6.85714285714286" style="76" customWidth="1"/>
    <col min="5140" max="5140" width="5.42857142857143" style="76" customWidth="1"/>
    <col min="5141" max="5141" width="5.28571428571429" style="76" customWidth="1"/>
    <col min="5142" max="5142" width="7.71428571428571" style="76" customWidth="1"/>
    <col min="5143" max="5143" width="9.14285714285714" style="76" hidden="1" customWidth="1"/>
    <col min="5144" max="5144" width="14.4285714285714" style="76" customWidth="1"/>
    <col min="5145" max="5145" width="14.5714285714286" style="76" customWidth="1"/>
    <col min="5146" max="5146" width="15.1428571428571" style="76" customWidth="1"/>
    <col min="5147" max="5147" width="9.14285714285714" style="76" hidden="1" customWidth="1"/>
    <col min="5148" max="5148" width="1.14285714285714" style="76" customWidth="1"/>
    <col min="5149" max="5376" width="9.14285714285714" style="76"/>
    <col min="5377" max="5377" width="0.571428571428571" style="76" customWidth="1"/>
    <col min="5378" max="5388" width="9.14285714285714" style="76" hidden="1" customWidth="1"/>
    <col min="5389" max="5389" width="68" style="76" customWidth="1"/>
    <col min="5390" max="5391" width="9.14285714285714" style="76" hidden="1" customWidth="1"/>
    <col min="5392" max="5392" width="3.28571428571429" style="76" customWidth="1"/>
    <col min="5393" max="5393" width="2.57142857142857" style="76" customWidth="1"/>
    <col min="5394" max="5394" width="3.28571428571429" style="76" customWidth="1"/>
    <col min="5395" max="5395" width="6.85714285714286" style="76" customWidth="1"/>
    <col min="5396" max="5396" width="5.42857142857143" style="76" customWidth="1"/>
    <col min="5397" max="5397" width="5.28571428571429" style="76" customWidth="1"/>
    <col min="5398" max="5398" width="7.71428571428571" style="76" customWidth="1"/>
    <col min="5399" max="5399" width="9.14285714285714" style="76" hidden="1" customWidth="1"/>
    <col min="5400" max="5400" width="14.4285714285714" style="76" customWidth="1"/>
    <col min="5401" max="5401" width="14.5714285714286" style="76" customWidth="1"/>
    <col min="5402" max="5402" width="15.1428571428571" style="76" customWidth="1"/>
    <col min="5403" max="5403" width="9.14285714285714" style="76" hidden="1" customWidth="1"/>
    <col min="5404" max="5404" width="1.14285714285714" style="76" customWidth="1"/>
    <col min="5405" max="5632" width="9.14285714285714" style="76"/>
    <col min="5633" max="5633" width="0.571428571428571" style="76" customWidth="1"/>
    <col min="5634" max="5644" width="9.14285714285714" style="76" hidden="1" customWidth="1"/>
    <col min="5645" max="5645" width="68" style="76" customWidth="1"/>
    <col min="5646" max="5647" width="9.14285714285714" style="76" hidden="1" customWidth="1"/>
    <col min="5648" max="5648" width="3.28571428571429" style="76" customWidth="1"/>
    <col min="5649" max="5649" width="2.57142857142857" style="76" customWidth="1"/>
    <col min="5650" max="5650" width="3.28571428571429" style="76" customWidth="1"/>
    <col min="5651" max="5651" width="6.85714285714286" style="76" customWidth="1"/>
    <col min="5652" max="5652" width="5.42857142857143" style="76" customWidth="1"/>
    <col min="5653" max="5653" width="5.28571428571429" style="76" customWidth="1"/>
    <col min="5654" max="5654" width="7.71428571428571" style="76" customWidth="1"/>
    <col min="5655" max="5655" width="9.14285714285714" style="76" hidden="1" customWidth="1"/>
    <col min="5656" max="5656" width="14.4285714285714" style="76" customWidth="1"/>
    <col min="5657" max="5657" width="14.5714285714286" style="76" customWidth="1"/>
    <col min="5658" max="5658" width="15.1428571428571" style="76" customWidth="1"/>
    <col min="5659" max="5659" width="9.14285714285714" style="76" hidden="1" customWidth="1"/>
    <col min="5660" max="5660" width="1.14285714285714" style="76" customWidth="1"/>
    <col min="5661" max="5888" width="9.14285714285714" style="76"/>
    <col min="5889" max="5889" width="0.571428571428571" style="76" customWidth="1"/>
    <col min="5890" max="5900" width="9.14285714285714" style="76" hidden="1" customWidth="1"/>
    <col min="5901" max="5901" width="68" style="76" customWidth="1"/>
    <col min="5902" max="5903" width="9.14285714285714" style="76" hidden="1" customWidth="1"/>
    <col min="5904" max="5904" width="3.28571428571429" style="76" customWidth="1"/>
    <col min="5905" max="5905" width="2.57142857142857" style="76" customWidth="1"/>
    <col min="5906" max="5906" width="3.28571428571429" style="76" customWidth="1"/>
    <col min="5907" max="5907" width="6.85714285714286" style="76" customWidth="1"/>
    <col min="5908" max="5908" width="5.42857142857143" style="76" customWidth="1"/>
    <col min="5909" max="5909" width="5.28571428571429" style="76" customWidth="1"/>
    <col min="5910" max="5910" width="7.71428571428571" style="76" customWidth="1"/>
    <col min="5911" max="5911" width="9.14285714285714" style="76" hidden="1" customWidth="1"/>
    <col min="5912" max="5912" width="14.4285714285714" style="76" customWidth="1"/>
    <col min="5913" max="5913" width="14.5714285714286" style="76" customWidth="1"/>
    <col min="5914" max="5914" width="15.1428571428571" style="76" customWidth="1"/>
    <col min="5915" max="5915" width="9.14285714285714" style="76" hidden="1" customWidth="1"/>
    <col min="5916" max="5916" width="1.14285714285714" style="76" customWidth="1"/>
    <col min="5917" max="6144" width="9.14285714285714" style="76"/>
    <col min="6145" max="6145" width="0.571428571428571" style="76" customWidth="1"/>
    <col min="6146" max="6156" width="9.14285714285714" style="76" hidden="1" customWidth="1"/>
    <col min="6157" max="6157" width="68" style="76" customWidth="1"/>
    <col min="6158" max="6159" width="9.14285714285714" style="76" hidden="1" customWidth="1"/>
    <col min="6160" max="6160" width="3.28571428571429" style="76" customWidth="1"/>
    <col min="6161" max="6161" width="2.57142857142857" style="76" customWidth="1"/>
    <col min="6162" max="6162" width="3.28571428571429" style="76" customWidth="1"/>
    <col min="6163" max="6163" width="6.85714285714286" style="76" customWidth="1"/>
    <col min="6164" max="6164" width="5.42857142857143" style="76" customWidth="1"/>
    <col min="6165" max="6165" width="5.28571428571429" style="76" customWidth="1"/>
    <col min="6166" max="6166" width="7.71428571428571" style="76" customWidth="1"/>
    <col min="6167" max="6167" width="9.14285714285714" style="76" hidden="1" customWidth="1"/>
    <col min="6168" max="6168" width="14.4285714285714" style="76" customWidth="1"/>
    <col min="6169" max="6169" width="14.5714285714286" style="76" customWidth="1"/>
    <col min="6170" max="6170" width="15.1428571428571" style="76" customWidth="1"/>
    <col min="6171" max="6171" width="9.14285714285714" style="76" hidden="1" customWidth="1"/>
    <col min="6172" max="6172" width="1.14285714285714" style="76" customWidth="1"/>
    <col min="6173" max="6400" width="9.14285714285714" style="76"/>
    <col min="6401" max="6401" width="0.571428571428571" style="76" customWidth="1"/>
    <col min="6402" max="6412" width="9.14285714285714" style="76" hidden="1" customWidth="1"/>
    <col min="6413" max="6413" width="68" style="76" customWidth="1"/>
    <col min="6414" max="6415" width="9.14285714285714" style="76" hidden="1" customWidth="1"/>
    <col min="6416" max="6416" width="3.28571428571429" style="76" customWidth="1"/>
    <col min="6417" max="6417" width="2.57142857142857" style="76" customWidth="1"/>
    <col min="6418" max="6418" width="3.28571428571429" style="76" customWidth="1"/>
    <col min="6419" max="6419" width="6.85714285714286" style="76" customWidth="1"/>
    <col min="6420" max="6420" width="5.42857142857143" style="76" customWidth="1"/>
    <col min="6421" max="6421" width="5.28571428571429" style="76" customWidth="1"/>
    <col min="6422" max="6422" width="7.71428571428571" style="76" customWidth="1"/>
    <col min="6423" max="6423" width="9.14285714285714" style="76" hidden="1" customWidth="1"/>
    <col min="6424" max="6424" width="14.4285714285714" style="76" customWidth="1"/>
    <col min="6425" max="6425" width="14.5714285714286" style="76" customWidth="1"/>
    <col min="6426" max="6426" width="15.1428571428571" style="76" customWidth="1"/>
    <col min="6427" max="6427" width="9.14285714285714" style="76" hidden="1" customWidth="1"/>
    <col min="6428" max="6428" width="1.14285714285714" style="76" customWidth="1"/>
    <col min="6429" max="6656" width="9.14285714285714" style="76"/>
    <col min="6657" max="6657" width="0.571428571428571" style="76" customWidth="1"/>
    <col min="6658" max="6668" width="9.14285714285714" style="76" hidden="1" customWidth="1"/>
    <col min="6669" max="6669" width="68" style="76" customWidth="1"/>
    <col min="6670" max="6671" width="9.14285714285714" style="76" hidden="1" customWidth="1"/>
    <col min="6672" max="6672" width="3.28571428571429" style="76" customWidth="1"/>
    <col min="6673" max="6673" width="2.57142857142857" style="76" customWidth="1"/>
    <col min="6674" max="6674" width="3.28571428571429" style="76" customWidth="1"/>
    <col min="6675" max="6675" width="6.85714285714286" style="76" customWidth="1"/>
    <col min="6676" max="6676" width="5.42857142857143" style="76" customWidth="1"/>
    <col min="6677" max="6677" width="5.28571428571429" style="76" customWidth="1"/>
    <col min="6678" max="6678" width="7.71428571428571" style="76" customWidth="1"/>
    <col min="6679" max="6679" width="9.14285714285714" style="76" hidden="1" customWidth="1"/>
    <col min="6680" max="6680" width="14.4285714285714" style="76" customWidth="1"/>
    <col min="6681" max="6681" width="14.5714285714286" style="76" customWidth="1"/>
    <col min="6682" max="6682" width="15.1428571428571" style="76" customWidth="1"/>
    <col min="6683" max="6683" width="9.14285714285714" style="76" hidden="1" customWidth="1"/>
    <col min="6684" max="6684" width="1.14285714285714" style="76" customWidth="1"/>
    <col min="6685" max="6912" width="9.14285714285714" style="76"/>
    <col min="6913" max="6913" width="0.571428571428571" style="76" customWidth="1"/>
    <col min="6914" max="6924" width="9.14285714285714" style="76" hidden="1" customWidth="1"/>
    <col min="6925" max="6925" width="68" style="76" customWidth="1"/>
    <col min="6926" max="6927" width="9.14285714285714" style="76" hidden="1" customWidth="1"/>
    <col min="6928" max="6928" width="3.28571428571429" style="76" customWidth="1"/>
    <col min="6929" max="6929" width="2.57142857142857" style="76" customWidth="1"/>
    <col min="6930" max="6930" width="3.28571428571429" style="76" customWidth="1"/>
    <col min="6931" max="6931" width="6.85714285714286" style="76" customWidth="1"/>
    <col min="6932" max="6932" width="5.42857142857143" style="76" customWidth="1"/>
    <col min="6933" max="6933" width="5.28571428571429" style="76" customWidth="1"/>
    <col min="6934" max="6934" width="7.71428571428571" style="76" customWidth="1"/>
    <col min="6935" max="6935" width="9.14285714285714" style="76" hidden="1" customWidth="1"/>
    <col min="6936" max="6936" width="14.4285714285714" style="76" customWidth="1"/>
    <col min="6937" max="6937" width="14.5714285714286" style="76" customWidth="1"/>
    <col min="6938" max="6938" width="15.1428571428571" style="76" customWidth="1"/>
    <col min="6939" max="6939" width="9.14285714285714" style="76" hidden="1" customWidth="1"/>
    <col min="6940" max="6940" width="1.14285714285714" style="76" customWidth="1"/>
    <col min="6941" max="7168" width="9.14285714285714" style="76"/>
    <col min="7169" max="7169" width="0.571428571428571" style="76" customWidth="1"/>
    <col min="7170" max="7180" width="9.14285714285714" style="76" hidden="1" customWidth="1"/>
    <col min="7181" max="7181" width="68" style="76" customWidth="1"/>
    <col min="7182" max="7183" width="9.14285714285714" style="76" hidden="1" customWidth="1"/>
    <col min="7184" max="7184" width="3.28571428571429" style="76" customWidth="1"/>
    <col min="7185" max="7185" width="2.57142857142857" style="76" customWidth="1"/>
    <col min="7186" max="7186" width="3.28571428571429" style="76" customWidth="1"/>
    <col min="7187" max="7187" width="6.85714285714286" style="76" customWidth="1"/>
    <col min="7188" max="7188" width="5.42857142857143" style="76" customWidth="1"/>
    <col min="7189" max="7189" width="5.28571428571429" style="76" customWidth="1"/>
    <col min="7190" max="7190" width="7.71428571428571" style="76" customWidth="1"/>
    <col min="7191" max="7191" width="9.14285714285714" style="76" hidden="1" customWidth="1"/>
    <col min="7192" max="7192" width="14.4285714285714" style="76" customWidth="1"/>
    <col min="7193" max="7193" width="14.5714285714286" style="76" customWidth="1"/>
    <col min="7194" max="7194" width="15.1428571428571" style="76" customWidth="1"/>
    <col min="7195" max="7195" width="9.14285714285714" style="76" hidden="1" customWidth="1"/>
    <col min="7196" max="7196" width="1.14285714285714" style="76" customWidth="1"/>
    <col min="7197" max="7424" width="9.14285714285714" style="76"/>
    <col min="7425" max="7425" width="0.571428571428571" style="76" customWidth="1"/>
    <col min="7426" max="7436" width="9.14285714285714" style="76" hidden="1" customWidth="1"/>
    <col min="7437" max="7437" width="68" style="76" customWidth="1"/>
    <col min="7438" max="7439" width="9.14285714285714" style="76" hidden="1" customWidth="1"/>
    <col min="7440" max="7440" width="3.28571428571429" style="76" customWidth="1"/>
    <col min="7441" max="7441" width="2.57142857142857" style="76" customWidth="1"/>
    <col min="7442" max="7442" width="3.28571428571429" style="76" customWidth="1"/>
    <col min="7443" max="7443" width="6.85714285714286" style="76" customWidth="1"/>
    <col min="7444" max="7444" width="5.42857142857143" style="76" customWidth="1"/>
    <col min="7445" max="7445" width="5.28571428571429" style="76" customWidth="1"/>
    <col min="7446" max="7446" width="7.71428571428571" style="76" customWidth="1"/>
    <col min="7447" max="7447" width="9.14285714285714" style="76" hidden="1" customWidth="1"/>
    <col min="7448" max="7448" width="14.4285714285714" style="76" customWidth="1"/>
    <col min="7449" max="7449" width="14.5714285714286" style="76" customWidth="1"/>
    <col min="7450" max="7450" width="15.1428571428571" style="76" customWidth="1"/>
    <col min="7451" max="7451" width="9.14285714285714" style="76" hidden="1" customWidth="1"/>
    <col min="7452" max="7452" width="1.14285714285714" style="76" customWidth="1"/>
    <col min="7453" max="7680" width="9.14285714285714" style="76"/>
    <col min="7681" max="7681" width="0.571428571428571" style="76" customWidth="1"/>
    <col min="7682" max="7692" width="9.14285714285714" style="76" hidden="1" customWidth="1"/>
    <col min="7693" max="7693" width="68" style="76" customWidth="1"/>
    <col min="7694" max="7695" width="9.14285714285714" style="76" hidden="1" customWidth="1"/>
    <col min="7696" max="7696" width="3.28571428571429" style="76" customWidth="1"/>
    <col min="7697" max="7697" width="2.57142857142857" style="76" customWidth="1"/>
    <col min="7698" max="7698" width="3.28571428571429" style="76" customWidth="1"/>
    <col min="7699" max="7699" width="6.85714285714286" style="76" customWidth="1"/>
    <col min="7700" max="7700" width="5.42857142857143" style="76" customWidth="1"/>
    <col min="7701" max="7701" width="5.28571428571429" style="76" customWidth="1"/>
    <col min="7702" max="7702" width="7.71428571428571" style="76" customWidth="1"/>
    <col min="7703" max="7703" width="9.14285714285714" style="76" hidden="1" customWidth="1"/>
    <col min="7704" max="7704" width="14.4285714285714" style="76" customWidth="1"/>
    <col min="7705" max="7705" width="14.5714285714286" style="76" customWidth="1"/>
    <col min="7706" max="7706" width="15.1428571428571" style="76" customWidth="1"/>
    <col min="7707" max="7707" width="9.14285714285714" style="76" hidden="1" customWidth="1"/>
    <col min="7708" max="7708" width="1.14285714285714" style="76" customWidth="1"/>
    <col min="7709" max="7936" width="9.14285714285714" style="76"/>
    <col min="7937" max="7937" width="0.571428571428571" style="76" customWidth="1"/>
    <col min="7938" max="7948" width="9.14285714285714" style="76" hidden="1" customWidth="1"/>
    <col min="7949" max="7949" width="68" style="76" customWidth="1"/>
    <col min="7950" max="7951" width="9.14285714285714" style="76" hidden="1" customWidth="1"/>
    <col min="7952" max="7952" width="3.28571428571429" style="76" customWidth="1"/>
    <col min="7953" max="7953" width="2.57142857142857" style="76" customWidth="1"/>
    <col min="7954" max="7954" width="3.28571428571429" style="76" customWidth="1"/>
    <col min="7955" max="7955" width="6.85714285714286" style="76" customWidth="1"/>
    <col min="7956" max="7956" width="5.42857142857143" style="76" customWidth="1"/>
    <col min="7957" max="7957" width="5.28571428571429" style="76" customWidth="1"/>
    <col min="7958" max="7958" width="7.71428571428571" style="76" customWidth="1"/>
    <col min="7959" max="7959" width="9.14285714285714" style="76" hidden="1" customWidth="1"/>
    <col min="7960" max="7960" width="14.4285714285714" style="76" customWidth="1"/>
    <col min="7961" max="7961" width="14.5714285714286" style="76" customWidth="1"/>
    <col min="7962" max="7962" width="15.1428571428571" style="76" customWidth="1"/>
    <col min="7963" max="7963" width="9.14285714285714" style="76" hidden="1" customWidth="1"/>
    <col min="7964" max="7964" width="1.14285714285714" style="76" customWidth="1"/>
    <col min="7965" max="8192" width="9.14285714285714" style="76"/>
    <col min="8193" max="8193" width="0.571428571428571" style="76" customWidth="1"/>
    <col min="8194" max="8204" width="9.14285714285714" style="76" hidden="1" customWidth="1"/>
    <col min="8205" max="8205" width="68" style="76" customWidth="1"/>
    <col min="8206" max="8207" width="9.14285714285714" style="76" hidden="1" customWidth="1"/>
    <col min="8208" max="8208" width="3.28571428571429" style="76" customWidth="1"/>
    <col min="8209" max="8209" width="2.57142857142857" style="76" customWidth="1"/>
    <col min="8210" max="8210" width="3.28571428571429" style="76" customWidth="1"/>
    <col min="8211" max="8211" width="6.85714285714286" style="76" customWidth="1"/>
    <col min="8212" max="8212" width="5.42857142857143" style="76" customWidth="1"/>
    <col min="8213" max="8213" width="5.28571428571429" style="76" customWidth="1"/>
    <col min="8214" max="8214" width="7.71428571428571" style="76" customWidth="1"/>
    <col min="8215" max="8215" width="9.14285714285714" style="76" hidden="1" customWidth="1"/>
    <col min="8216" max="8216" width="14.4285714285714" style="76" customWidth="1"/>
    <col min="8217" max="8217" width="14.5714285714286" style="76" customWidth="1"/>
    <col min="8218" max="8218" width="15.1428571428571" style="76" customWidth="1"/>
    <col min="8219" max="8219" width="9.14285714285714" style="76" hidden="1" customWidth="1"/>
    <col min="8220" max="8220" width="1.14285714285714" style="76" customWidth="1"/>
    <col min="8221" max="8448" width="9.14285714285714" style="76"/>
    <col min="8449" max="8449" width="0.571428571428571" style="76" customWidth="1"/>
    <col min="8450" max="8460" width="9.14285714285714" style="76" hidden="1" customWidth="1"/>
    <col min="8461" max="8461" width="68" style="76" customWidth="1"/>
    <col min="8462" max="8463" width="9.14285714285714" style="76" hidden="1" customWidth="1"/>
    <col min="8464" max="8464" width="3.28571428571429" style="76" customWidth="1"/>
    <col min="8465" max="8465" width="2.57142857142857" style="76" customWidth="1"/>
    <col min="8466" max="8466" width="3.28571428571429" style="76" customWidth="1"/>
    <col min="8467" max="8467" width="6.85714285714286" style="76" customWidth="1"/>
    <col min="8468" max="8468" width="5.42857142857143" style="76" customWidth="1"/>
    <col min="8469" max="8469" width="5.28571428571429" style="76" customWidth="1"/>
    <col min="8470" max="8470" width="7.71428571428571" style="76" customWidth="1"/>
    <col min="8471" max="8471" width="9.14285714285714" style="76" hidden="1" customWidth="1"/>
    <col min="8472" max="8472" width="14.4285714285714" style="76" customWidth="1"/>
    <col min="8473" max="8473" width="14.5714285714286" style="76" customWidth="1"/>
    <col min="8474" max="8474" width="15.1428571428571" style="76" customWidth="1"/>
    <col min="8475" max="8475" width="9.14285714285714" style="76" hidden="1" customWidth="1"/>
    <col min="8476" max="8476" width="1.14285714285714" style="76" customWidth="1"/>
    <col min="8477" max="8704" width="9.14285714285714" style="76"/>
    <col min="8705" max="8705" width="0.571428571428571" style="76" customWidth="1"/>
    <col min="8706" max="8716" width="9.14285714285714" style="76" hidden="1" customWidth="1"/>
    <col min="8717" max="8717" width="68" style="76" customWidth="1"/>
    <col min="8718" max="8719" width="9.14285714285714" style="76" hidden="1" customWidth="1"/>
    <col min="8720" max="8720" width="3.28571428571429" style="76" customWidth="1"/>
    <col min="8721" max="8721" width="2.57142857142857" style="76" customWidth="1"/>
    <col min="8722" max="8722" width="3.28571428571429" style="76" customWidth="1"/>
    <col min="8723" max="8723" width="6.85714285714286" style="76" customWidth="1"/>
    <col min="8724" max="8724" width="5.42857142857143" style="76" customWidth="1"/>
    <col min="8725" max="8725" width="5.28571428571429" style="76" customWidth="1"/>
    <col min="8726" max="8726" width="7.71428571428571" style="76" customWidth="1"/>
    <col min="8727" max="8727" width="9.14285714285714" style="76" hidden="1" customWidth="1"/>
    <col min="8728" max="8728" width="14.4285714285714" style="76" customWidth="1"/>
    <col min="8729" max="8729" width="14.5714285714286" style="76" customWidth="1"/>
    <col min="8730" max="8730" width="15.1428571428571" style="76" customWidth="1"/>
    <col min="8731" max="8731" width="9.14285714285714" style="76" hidden="1" customWidth="1"/>
    <col min="8732" max="8732" width="1.14285714285714" style="76" customWidth="1"/>
    <col min="8733" max="8960" width="9.14285714285714" style="76"/>
    <col min="8961" max="8961" width="0.571428571428571" style="76" customWidth="1"/>
    <col min="8962" max="8972" width="9.14285714285714" style="76" hidden="1" customWidth="1"/>
    <col min="8973" max="8973" width="68" style="76" customWidth="1"/>
    <col min="8974" max="8975" width="9.14285714285714" style="76" hidden="1" customWidth="1"/>
    <col min="8976" max="8976" width="3.28571428571429" style="76" customWidth="1"/>
    <col min="8977" max="8977" width="2.57142857142857" style="76" customWidth="1"/>
    <col min="8978" max="8978" width="3.28571428571429" style="76" customWidth="1"/>
    <col min="8979" max="8979" width="6.85714285714286" style="76" customWidth="1"/>
    <col min="8980" max="8980" width="5.42857142857143" style="76" customWidth="1"/>
    <col min="8981" max="8981" width="5.28571428571429" style="76" customWidth="1"/>
    <col min="8982" max="8982" width="7.71428571428571" style="76" customWidth="1"/>
    <col min="8983" max="8983" width="9.14285714285714" style="76" hidden="1" customWidth="1"/>
    <col min="8984" max="8984" width="14.4285714285714" style="76" customWidth="1"/>
    <col min="8985" max="8985" width="14.5714285714286" style="76" customWidth="1"/>
    <col min="8986" max="8986" width="15.1428571428571" style="76" customWidth="1"/>
    <col min="8987" max="8987" width="9.14285714285714" style="76" hidden="1" customWidth="1"/>
    <col min="8988" max="8988" width="1.14285714285714" style="76" customWidth="1"/>
    <col min="8989" max="9216" width="9.14285714285714" style="76"/>
    <col min="9217" max="9217" width="0.571428571428571" style="76" customWidth="1"/>
    <col min="9218" max="9228" width="9.14285714285714" style="76" hidden="1" customWidth="1"/>
    <col min="9229" max="9229" width="68" style="76" customWidth="1"/>
    <col min="9230" max="9231" width="9.14285714285714" style="76" hidden="1" customWidth="1"/>
    <col min="9232" max="9232" width="3.28571428571429" style="76" customWidth="1"/>
    <col min="9233" max="9233" width="2.57142857142857" style="76" customWidth="1"/>
    <col min="9234" max="9234" width="3.28571428571429" style="76" customWidth="1"/>
    <col min="9235" max="9235" width="6.85714285714286" style="76" customWidth="1"/>
    <col min="9236" max="9236" width="5.42857142857143" style="76" customWidth="1"/>
    <col min="9237" max="9237" width="5.28571428571429" style="76" customWidth="1"/>
    <col min="9238" max="9238" width="7.71428571428571" style="76" customWidth="1"/>
    <col min="9239" max="9239" width="9.14285714285714" style="76" hidden="1" customWidth="1"/>
    <col min="9240" max="9240" width="14.4285714285714" style="76" customWidth="1"/>
    <col min="9241" max="9241" width="14.5714285714286" style="76" customWidth="1"/>
    <col min="9242" max="9242" width="15.1428571428571" style="76" customWidth="1"/>
    <col min="9243" max="9243" width="9.14285714285714" style="76" hidden="1" customWidth="1"/>
    <col min="9244" max="9244" width="1.14285714285714" style="76" customWidth="1"/>
    <col min="9245" max="9472" width="9.14285714285714" style="76"/>
    <col min="9473" max="9473" width="0.571428571428571" style="76" customWidth="1"/>
    <col min="9474" max="9484" width="9.14285714285714" style="76" hidden="1" customWidth="1"/>
    <col min="9485" max="9485" width="68" style="76" customWidth="1"/>
    <col min="9486" max="9487" width="9.14285714285714" style="76" hidden="1" customWidth="1"/>
    <col min="9488" max="9488" width="3.28571428571429" style="76" customWidth="1"/>
    <col min="9489" max="9489" width="2.57142857142857" style="76" customWidth="1"/>
    <col min="9490" max="9490" width="3.28571428571429" style="76" customWidth="1"/>
    <col min="9491" max="9491" width="6.85714285714286" style="76" customWidth="1"/>
    <col min="9492" max="9492" width="5.42857142857143" style="76" customWidth="1"/>
    <col min="9493" max="9493" width="5.28571428571429" style="76" customWidth="1"/>
    <col min="9494" max="9494" width="7.71428571428571" style="76" customWidth="1"/>
    <col min="9495" max="9495" width="9.14285714285714" style="76" hidden="1" customWidth="1"/>
    <col min="9496" max="9496" width="14.4285714285714" style="76" customWidth="1"/>
    <col min="9497" max="9497" width="14.5714285714286" style="76" customWidth="1"/>
    <col min="9498" max="9498" width="15.1428571428571" style="76" customWidth="1"/>
    <col min="9499" max="9499" width="9.14285714285714" style="76" hidden="1" customWidth="1"/>
    <col min="9500" max="9500" width="1.14285714285714" style="76" customWidth="1"/>
    <col min="9501" max="9728" width="9.14285714285714" style="76"/>
    <col min="9729" max="9729" width="0.571428571428571" style="76" customWidth="1"/>
    <col min="9730" max="9740" width="9.14285714285714" style="76" hidden="1" customWidth="1"/>
    <col min="9741" max="9741" width="68" style="76" customWidth="1"/>
    <col min="9742" max="9743" width="9.14285714285714" style="76" hidden="1" customWidth="1"/>
    <col min="9744" max="9744" width="3.28571428571429" style="76" customWidth="1"/>
    <col min="9745" max="9745" width="2.57142857142857" style="76" customWidth="1"/>
    <col min="9746" max="9746" width="3.28571428571429" style="76" customWidth="1"/>
    <col min="9747" max="9747" width="6.85714285714286" style="76" customWidth="1"/>
    <col min="9748" max="9748" width="5.42857142857143" style="76" customWidth="1"/>
    <col min="9749" max="9749" width="5.28571428571429" style="76" customWidth="1"/>
    <col min="9750" max="9750" width="7.71428571428571" style="76" customWidth="1"/>
    <col min="9751" max="9751" width="9.14285714285714" style="76" hidden="1" customWidth="1"/>
    <col min="9752" max="9752" width="14.4285714285714" style="76" customWidth="1"/>
    <col min="9753" max="9753" width="14.5714285714286" style="76" customWidth="1"/>
    <col min="9754" max="9754" width="15.1428571428571" style="76" customWidth="1"/>
    <col min="9755" max="9755" width="9.14285714285714" style="76" hidden="1" customWidth="1"/>
    <col min="9756" max="9756" width="1.14285714285714" style="76" customWidth="1"/>
    <col min="9757" max="9984" width="9.14285714285714" style="76"/>
    <col min="9985" max="9985" width="0.571428571428571" style="76" customWidth="1"/>
    <col min="9986" max="9996" width="9.14285714285714" style="76" hidden="1" customWidth="1"/>
    <col min="9997" max="9997" width="68" style="76" customWidth="1"/>
    <col min="9998" max="9999" width="9.14285714285714" style="76" hidden="1" customWidth="1"/>
    <col min="10000" max="10000" width="3.28571428571429" style="76" customWidth="1"/>
    <col min="10001" max="10001" width="2.57142857142857" style="76" customWidth="1"/>
    <col min="10002" max="10002" width="3.28571428571429" style="76" customWidth="1"/>
    <col min="10003" max="10003" width="6.85714285714286" style="76" customWidth="1"/>
    <col min="10004" max="10004" width="5.42857142857143" style="76" customWidth="1"/>
    <col min="10005" max="10005" width="5.28571428571429" style="76" customWidth="1"/>
    <col min="10006" max="10006" width="7.71428571428571" style="76" customWidth="1"/>
    <col min="10007" max="10007" width="9.14285714285714" style="76" hidden="1" customWidth="1"/>
    <col min="10008" max="10008" width="14.4285714285714" style="76" customWidth="1"/>
    <col min="10009" max="10009" width="14.5714285714286" style="76" customWidth="1"/>
    <col min="10010" max="10010" width="15.1428571428571" style="76" customWidth="1"/>
    <col min="10011" max="10011" width="9.14285714285714" style="76" hidden="1" customWidth="1"/>
    <col min="10012" max="10012" width="1.14285714285714" style="76" customWidth="1"/>
    <col min="10013" max="10240" width="9.14285714285714" style="76"/>
    <col min="10241" max="10241" width="0.571428571428571" style="76" customWidth="1"/>
    <col min="10242" max="10252" width="9.14285714285714" style="76" hidden="1" customWidth="1"/>
    <col min="10253" max="10253" width="68" style="76" customWidth="1"/>
    <col min="10254" max="10255" width="9.14285714285714" style="76" hidden="1" customWidth="1"/>
    <col min="10256" max="10256" width="3.28571428571429" style="76" customWidth="1"/>
    <col min="10257" max="10257" width="2.57142857142857" style="76" customWidth="1"/>
    <col min="10258" max="10258" width="3.28571428571429" style="76" customWidth="1"/>
    <col min="10259" max="10259" width="6.85714285714286" style="76" customWidth="1"/>
    <col min="10260" max="10260" width="5.42857142857143" style="76" customWidth="1"/>
    <col min="10261" max="10261" width="5.28571428571429" style="76" customWidth="1"/>
    <col min="10262" max="10262" width="7.71428571428571" style="76" customWidth="1"/>
    <col min="10263" max="10263" width="9.14285714285714" style="76" hidden="1" customWidth="1"/>
    <col min="10264" max="10264" width="14.4285714285714" style="76" customWidth="1"/>
    <col min="10265" max="10265" width="14.5714285714286" style="76" customWidth="1"/>
    <col min="10266" max="10266" width="15.1428571428571" style="76" customWidth="1"/>
    <col min="10267" max="10267" width="9.14285714285714" style="76" hidden="1" customWidth="1"/>
    <col min="10268" max="10268" width="1.14285714285714" style="76" customWidth="1"/>
    <col min="10269" max="10496" width="9.14285714285714" style="76"/>
    <col min="10497" max="10497" width="0.571428571428571" style="76" customWidth="1"/>
    <col min="10498" max="10508" width="9.14285714285714" style="76" hidden="1" customWidth="1"/>
    <col min="10509" max="10509" width="68" style="76" customWidth="1"/>
    <col min="10510" max="10511" width="9.14285714285714" style="76" hidden="1" customWidth="1"/>
    <col min="10512" max="10512" width="3.28571428571429" style="76" customWidth="1"/>
    <col min="10513" max="10513" width="2.57142857142857" style="76" customWidth="1"/>
    <col min="10514" max="10514" width="3.28571428571429" style="76" customWidth="1"/>
    <col min="10515" max="10515" width="6.85714285714286" style="76" customWidth="1"/>
    <col min="10516" max="10516" width="5.42857142857143" style="76" customWidth="1"/>
    <col min="10517" max="10517" width="5.28571428571429" style="76" customWidth="1"/>
    <col min="10518" max="10518" width="7.71428571428571" style="76" customWidth="1"/>
    <col min="10519" max="10519" width="9.14285714285714" style="76" hidden="1" customWidth="1"/>
    <col min="10520" max="10520" width="14.4285714285714" style="76" customWidth="1"/>
    <col min="10521" max="10521" width="14.5714285714286" style="76" customWidth="1"/>
    <col min="10522" max="10522" width="15.1428571428571" style="76" customWidth="1"/>
    <col min="10523" max="10523" width="9.14285714285714" style="76" hidden="1" customWidth="1"/>
    <col min="10524" max="10524" width="1.14285714285714" style="76" customWidth="1"/>
    <col min="10525" max="10752" width="9.14285714285714" style="76"/>
    <col min="10753" max="10753" width="0.571428571428571" style="76" customWidth="1"/>
    <col min="10754" max="10764" width="9.14285714285714" style="76" hidden="1" customWidth="1"/>
    <col min="10765" max="10765" width="68" style="76" customWidth="1"/>
    <col min="10766" max="10767" width="9.14285714285714" style="76" hidden="1" customWidth="1"/>
    <col min="10768" max="10768" width="3.28571428571429" style="76" customWidth="1"/>
    <col min="10769" max="10769" width="2.57142857142857" style="76" customWidth="1"/>
    <col min="10770" max="10770" width="3.28571428571429" style="76" customWidth="1"/>
    <col min="10771" max="10771" width="6.85714285714286" style="76" customWidth="1"/>
    <col min="10772" max="10772" width="5.42857142857143" style="76" customWidth="1"/>
    <col min="10773" max="10773" width="5.28571428571429" style="76" customWidth="1"/>
    <col min="10774" max="10774" width="7.71428571428571" style="76" customWidth="1"/>
    <col min="10775" max="10775" width="9.14285714285714" style="76" hidden="1" customWidth="1"/>
    <col min="10776" max="10776" width="14.4285714285714" style="76" customWidth="1"/>
    <col min="10777" max="10777" width="14.5714285714286" style="76" customWidth="1"/>
    <col min="10778" max="10778" width="15.1428571428571" style="76" customWidth="1"/>
    <col min="10779" max="10779" width="9.14285714285714" style="76" hidden="1" customWidth="1"/>
    <col min="10780" max="10780" width="1.14285714285714" style="76" customWidth="1"/>
    <col min="10781" max="11008" width="9.14285714285714" style="76"/>
    <col min="11009" max="11009" width="0.571428571428571" style="76" customWidth="1"/>
    <col min="11010" max="11020" width="9.14285714285714" style="76" hidden="1" customWidth="1"/>
    <col min="11021" max="11021" width="68" style="76" customWidth="1"/>
    <col min="11022" max="11023" width="9.14285714285714" style="76" hidden="1" customWidth="1"/>
    <col min="11024" max="11024" width="3.28571428571429" style="76" customWidth="1"/>
    <col min="11025" max="11025" width="2.57142857142857" style="76" customWidth="1"/>
    <col min="11026" max="11026" width="3.28571428571429" style="76" customWidth="1"/>
    <col min="11027" max="11027" width="6.85714285714286" style="76" customWidth="1"/>
    <col min="11028" max="11028" width="5.42857142857143" style="76" customWidth="1"/>
    <col min="11029" max="11029" width="5.28571428571429" style="76" customWidth="1"/>
    <col min="11030" max="11030" width="7.71428571428571" style="76" customWidth="1"/>
    <col min="11031" max="11031" width="9.14285714285714" style="76" hidden="1" customWidth="1"/>
    <col min="11032" max="11032" width="14.4285714285714" style="76" customWidth="1"/>
    <col min="11033" max="11033" width="14.5714285714286" style="76" customWidth="1"/>
    <col min="11034" max="11034" width="15.1428571428571" style="76" customWidth="1"/>
    <col min="11035" max="11035" width="9.14285714285714" style="76" hidden="1" customWidth="1"/>
    <col min="11036" max="11036" width="1.14285714285714" style="76" customWidth="1"/>
    <col min="11037" max="11264" width="9.14285714285714" style="76"/>
    <col min="11265" max="11265" width="0.571428571428571" style="76" customWidth="1"/>
    <col min="11266" max="11276" width="9.14285714285714" style="76" hidden="1" customWidth="1"/>
    <col min="11277" max="11277" width="68" style="76" customWidth="1"/>
    <col min="11278" max="11279" width="9.14285714285714" style="76" hidden="1" customWidth="1"/>
    <col min="11280" max="11280" width="3.28571428571429" style="76" customWidth="1"/>
    <col min="11281" max="11281" width="2.57142857142857" style="76" customWidth="1"/>
    <col min="11282" max="11282" width="3.28571428571429" style="76" customWidth="1"/>
    <col min="11283" max="11283" width="6.85714285714286" style="76" customWidth="1"/>
    <col min="11284" max="11284" width="5.42857142857143" style="76" customWidth="1"/>
    <col min="11285" max="11285" width="5.28571428571429" style="76" customWidth="1"/>
    <col min="11286" max="11286" width="7.71428571428571" style="76" customWidth="1"/>
    <col min="11287" max="11287" width="9.14285714285714" style="76" hidden="1" customWidth="1"/>
    <col min="11288" max="11288" width="14.4285714285714" style="76" customWidth="1"/>
    <col min="11289" max="11289" width="14.5714285714286" style="76" customWidth="1"/>
    <col min="11290" max="11290" width="15.1428571428571" style="76" customWidth="1"/>
    <col min="11291" max="11291" width="9.14285714285714" style="76" hidden="1" customWidth="1"/>
    <col min="11292" max="11292" width="1.14285714285714" style="76" customWidth="1"/>
    <col min="11293" max="11520" width="9.14285714285714" style="76"/>
    <col min="11521" max="11521" width="0.571428571428571" style="76" customWidth="1"/>
    <col min="11522" max="11532" width="9.14285714285714" style="76" hidden="1" customWidth="1"/>
    <col min="11533" max="11533" width="68" style="76" customWidth="1"/>
    <col min="11534" max="11535" width="9.14285714285714" style="76" hidden="1" customWidth="1"/>
    <col min="11536" max="11536" width="3.28571428571429" style="76" customWidth="1"/>
    <col min="11537" max="11537" width="2.57142857142857" style="76" customWidth="1"/>
    <col min="11538" max="11538" width="3.28571428571429" style="76" customWidth="1"/>
    <col min="11539" max="11539" width="6.85714285714286" style="76" customWidth="1"/>
    <col min="11540" max="11540" width="5.42857142857143" style="76" customWidth="1"/>
    <col min="11541" max="11541" width="5.28571428571429" style="76" customWidth="1"/>
    <col min="11542" max="11542" width="7.71428571428571" style="76" customWidth="1"/>
    <col min="11543" max="11543" width="9.14285714285714" style="76" hidden="1" customWidth="1"/>
    <col min="11544" max="11544" width="14.4285714285714" style="76" customWidth="1"/>
    <col min="11545" max="11545" width="14.5714285714286" style="76" customWidth="1"/>
    <col min="11546" max="11546" width="15.1428571428571" style="76" customWidth="1"/>
    <col min="11547" max="11547" width="9.14285714285714" style="76" hidden="1" customWidth="1"/>
    <col min="11548" max="11548" width="1.14285714285714" style="76" customWidth="1"/>
    <col min="11549" max="11776" width="9.14285714285714" style="76"/>
    <col min="11777" max="11777" width="0.571428571428571" style="76" customWidth="1"/>
    <col min="11778" max="11788" width="9.14285714285714" style="76" hidden="1" customWidth="1"/>
    <col min="11789" max="11789" width="68" style="76" customWidth="1"/>
    <col min="11790" max="11791" width="9.14285714285714" style="76" hidden="1" customWidth="1"/>
    <col min="11792" max="11792" width="3.28571428571429" style="76" customWidth="1"/>
    <col min="11793" max="11793" width="2.57142857142857" style="76" customWidth="1"/>
    <col min="11794" max="11794" width="3.28571428571429" style="76" customWidth="1"/>
    <col min="11795" max="11795" width="6.85714285714286" style="76" customWidth="1"/>
    <col min="11796" max="11796" width="5.42857142857143" style="76" customWidth="1"/>
    <col min="11797" max="11797" width="5.28571428571429" style="76" customWidth="1"/>
    <col min="11798" max="11798" width="7.71428571428571" style="76" customWidth="1"/>
    <col min="11799" max="11799" width="9.14285714285714" style="76" hidden="1" customWidth="1"/>
    <col min="11800" max="11800" width="14.4285714285714" style="76" customWidth="1"/>
    <col min="11801" max="11801" width="14.5714285714286" style="76" customWidth="1"/>
    <col min="11802" max="11802" width="15.1428571428571" style="76" customWidth="1"/>
    <col min="11803" max="11803" width="9.14285714285714" style="76" hidden="1" customWidth="1"/>
    <col min="11804" max="11804" width="1.14285714285714" style="76" customWidth="1"/>
    <col min="11805" max="12032" width="9.14285714285714" style="76"/>
    <col min="12033" max="12033" width="0.571428571428571" style="76" customWidth="1"/>
    <col min="12034" max="12044" width="9.14285714285714" style="76" hidden="1" customWidth="1"/>
    <col min="12045" max="12045" width="68" style="76" customWidth="1"/>
    <col min="12046" max="12047" width="9.14285714285714" style="76" hidden="1" customWidth="1"/>
    <col min="12048" max="12048" width="3.28571428571429" style="76" customWidth="1"/>
    <col min="12049" max="12049" width="2.57142857142857" style="76" customWidth="1"/>
    <col min="12050" max="12050" width="3.28571428571429" style="76" customWidth="1"/>
    <col min="12051" max="12051" width="6.85714285714286" style="76" customWidth="1"/>
    <col min="12052" max="12052" width="5.42857142857143" style="76" customWidth="1"/>
    <col min="12053" max="12053" width="5.28571428571429" style="76" customWidth="1"/>
    <col min="12054" max="12054" width="7.71428571428571" style="76" customWidth="1"/>
    <col min="12055" max="12055" width="9.14285714285714" style="76" hidden="1" customWidth="1"/>
    <col min="12056" max="12056" width="14.4285714285714" style="76" customWidth="1"/>
    <col min="12057" max="12057" width="14.5714285714286" style="76" customWidth="1"/>
    <col min="12058" max="12058" width="15.1428571428571" style="76" customWidth="1"/>
    <col min="12059" max="12059" width="9.14285714285714" style="76" hidden="1" customWidth="1"/>
    <col min="12060" max="12060" width="1.14285714285714" style="76" customWidth="1"/>
    <col min="12061" max="12288" width="9.14285714285714" style="76"/>
    <col min="12289" max="12289" width="0.571428571428571" style="76" customWidth="1"/>
    <col min="12290" max="12300" width="9.14285714285714" style="76" hidden="1" customWidth="1"/>
    <col min="12301" max="12301" width="68" style="76" customWidth="1"/>
    <col min="12302" max="12303" width="9.14285714285714" style="76" hidden="1" customWidth="1"/>
    <col min="12304" max="12304" width="3.28571428571429" style="76" customWidth="1"/>
    <col min="12305" max="12305" width="2.57142857142857" style="76" customWidth="1"/>
    <col min="12306" max="12306" width="3.28571428571429" style="76" customWidth="1"/>
    <col min="12307" max="12307" width="6.85714285714286" style="76" customWidth="1"/>
    <col min="12308" max="12308" width="5.42857142857143" style="76" customWidth="1"/>
    <col min="12309" max="12309" width="5.28571428571429" style="76" customWidth="1"/>
    <col min="12310" max="12310" width="7.71428571428571" style="76" customWidth="1"/>
    <col min="12311" max="12311" width="9.14285714285714" style="76" hidden="1" customWidth="1"/>
    <col min="12312" max="12312" width="14.4285714285714" style="76" customWidth="1"/>
    <col min="12313" max="12313" width="14.5714285714286" style="76" customWidth="1"/>
    <col min="12314" max="12314" width="15.1428571428571" style="76" customWidth="1"/>
    <col min="12315" max="12315" width="9.14285714285714" style="76" hidden="1" customWidth="1"/>
    <col min="12316" max="12316" width="1.14285714285714" style="76" customWidth="1"/>
    <col min="12317" max="12544" width="9.14285714285714" style="76"/>
    <col min="12545" max="12545" width="0.571428571428571" style="76" customWidth="1"/>
    <col min="12546" max="12556" width="9.14285714285714" style="76" hidden="1" customWidth="1"/>
    <col min="12557" max="12557" width="68" style="76" customWidth="1"/>
    <col min="12558" max="12559" width="9.14285714285714" style="76" hidden="1" customWidth="1"/>
    <col min="12560" max="12560" width="3.28571428571429" style="76" customWidth="1"/>
    <col min="12561" max="12561" width="2.57142857142857" style="76" customWidth="1"/>
    <col min="12562" max="12562" width="3.28571428571429" style="76" customWidth="1"/>
    <col min="12563" max="12563" width="6.85714285714286" style="76" customWidth="1"/>
    <col min="12564" max="12564" width="5.42857142857143" style="76" customWidth="1"/>
    <col min="12565" max="12565" width="5.28571428571429" style="76" customWidth="1"/>
    <col min="12566" max="12566" width="7.71428571428571" style="76" customWidth="1"/>
    <col min="12567" max="12567" width="9.14285714285714" style="76" hidden="1" customWidth="1"/>
    <col min="12568" max="12568" width="14.4285714285714" style="76" customWidth="1"/>
    <col min="12569" max="12569" width="14.5714285714286" style="76" customWidth="1"/>
    <col min="12570" max="12570" width="15.1428571428571" style="76" customWidth="1"/>
    <col min="12571" max="12571" width="9.14285714285714" style="76" hidden="1" customWidth="1"/>
    <col min="12572" max="12572" width="1.14285714285714" style="76" customWidth="1"/>
    <col min="12573" max="12800" width="9.14285714285714" style="76"/>
    <col min="12801" max="12801" width="0.571428571428571" style="76" customWidth="1"/>
    <col min="12802" max="12812" width="9.14285714285714" style="76" hidden="1" customWidth="1"/>
    <col min="12813" max="12813" width="68" style="76" customWidth="1"/>
    <col min="12814" max="12815" width="9.14285714285714" style="76" hidden="1" customWidth="1"/>
    <col min="12816" max="12816" width="3.28571428571429" style="76" customWidth="1"/>
    <col min="12817" max="12817" width="2.57142857142857" style="76" customWidth="1"/>
    <col min="12818" max="12818" width="3.28571428571429" style="76" customWidth="1"/>
    <col min="12819" max="12819" width="6.85714285714286" style="76" customWidth="1"/>
    <col min="12820" max="12820" width="5.42857142857143" style="76" customWidth="1"/>
    <col min="12821" max="12821" width="5.28571428571429" style="76" customWidth="1"/>
    <col min="12822" max="12822" width="7.71428571428571" style="76" customWidth="1"/>
    <col min="12823" max="12823" width="9.14285714285714" style="76" hidden="1" customWidth="1"/>
    <col min="12824" max="12824" width="14.4285714285714" style="76" customWidth="1"/>
    <col min="12825" max="12825" width="14.5714285714286" style="76" customWidth="1"/>
    <col min="12826" max="12826" width="15.1428571428571" style="76" customWidth="1"/>
    <col min="12827" max="12827" width="9.14285714285714" style="76" hidden="1" customWidth="1"/>
    <col min="12828" max="12828" width="1.14285714285714" style="76" customWidth="1"/>
    <col min="12829" max="13056" width="9.14285714285714" style="76"/>
    <col min="13057" max="13057" width="0.571428571428571" style="76" customWidth="1"/>
    <col min="13058" max="13068" width="9.14285714285714" style="76" hidden="1" customWidth="1"/>
    <col min="13069" max="13069" width="68" style="76" customWidth="1"/>
    <col min="13070" max="13071" width="9.14285714285714" style="76" hidden="1" customWidth="1"/>
    <col min="13072" max="13072" width="3.28571428571429" style="76" customWidth="1"/>
    <col min="13073" max="13073" width="2.57142857142857" style="76" customWidth="1"/>
    <col min="13074" max="13074" width="3.28571428571429" style="76" customWidth="1"/>
    <col min="13075" max="13075" width="6.85714285714286" style="76" customWidth="1"/>
    <col min="13076" max="13076" width="5.42857142857143" style="76" customWidth="1"/>
    <col min="13077" max="13077" width="5.28571428571429" style="76" customWidth="1"/>
    <col min="13078" max="13078" width="7.71428571428571" style="76" customWidth="1"/>
    <col min="13079" max="13079" width="9.14285714285714" style="76" hidden="1" customWidth="1"/>
    <col min="13080" max="13080" width="14.4285714285714" style="76" customWidth="1"/>
    <col min="13081" max="13081" width="14.5714285714286" style="76" customWidth="1"/>
    <col min="13082" max="13082" width="15.1428571428571" style="76" customWidth="1"/>
    <col min="13083" max="13083" width="9.14285714285714" style="76" hidden="1" customWidth="1"/>
    <col min="13084" max="13084" width="1.14285714285714" style="76" customWidth="1"/>
    <col min="13085" max="13312" width="9.14285714285714" style="76"/>
    <col min="13313" max="13313" width="0.571428571428571" style="76" customWidth="1"/>
    <col min="13314" max="13324" width="9.14285714285714" style="76" hidden="1" customWidth="1"/>
    <col min="13325" max="13325" width="68" style="76" customWidth="1"/>
    <col min="13326" max="13327" width="9.14285714285714" style="76" hidden="1" customWidth="1"/>
    <col min="13328" max="13328" width="3.28571428571429" style="76" customWidth="1"/>
    <col min="13329" max="13329" width="2.57142857142857" style="76" customWidth="1"/>
    <col min="13330" max="13330" width="3.28571428571429" style="76" customWidth="1"/>
    <col min="13331" max="13331" width="6.85714285714286" style="76" customWidth="1"/>
    <col min="13332" max="13332" width="5.42857142857143" style="76" customWidth="1"/>
    <col min="13333" max="13333" width="5.28571428571429" style="76" customWidth="1"/>
    <col min="13334" max="13334" width="7.71428571428571" style="76" customWidth="1"/>
    <col min="13335" max="13335" width="9.14285714285714" style="76" hidden="1" customWidth="1"/>
    <col min="13336" max="13336" width="14.4285714285714" style="76" customWidth="1"/>
    <col min="13337" max="13337" width="14.5714285714286" style="76" customWidth="1"/>
    <col min="13338" max="13338" width="15.1428571428571" style="76" customWidth="1"/>
    <col min="13339" max="13339" width="9.14285714285714" style="76" hidden="1" customWidth="1"/>
    <col min="13340" max="13340" width="1.14285714285714" style="76" customWidth="1"/>
    <col min="13341" max="13568" width="9.14285714285714" style="76"/>
    <col min="13569" max="13569" width="0.571428571428571" style="76" customWidth="1"/>
    <col min="13570" max="13580" width="9.14285714285714" style="76" hidden="1" customWidth="1"/>
    <col min="13581" max="13581" width="68" style="76" customWidth="1"/>
    <col min="13582" max="13583" width="9.14285714285714" style="76" hidden="1" customWidth="1"/>
    <col min="13584" max="13584" width="3.28571428571429" style="76" customWidth="1"/>
    <col min="13585" max="13585" width="2.57142857142857" style="76" customWidth="1"/>
    <col min="13586" max="13586" width="3.28571428571429" style="76" customWidth="1"/>
    <col min="13587" max="13587" width="6.85714285714286" style="76" customWidth="1"/>
    <col min="13588" max="13588" width="5.42857142857143" style="76" customWidth="1"/>
    <col min="13589" max="13589" width="5.28571428571429" style="76" customWidth="1"/>
    <col min="13590" max="13590" width="7.71428571428571" style="76" customWidth="1"/>
    <col min="13591" max="13591" width="9.14285714285714" style="76" hidden="1" customWidth="1"/>
    <col min="13592" max="13592" width="14.4285714285714" style="76" customWidth="1"/>
    <col min="13593" max="13593" width="14.5714285714286" style="76" customWidth="1"/>
    <col min="13594" max="13594" width="15.1428571428571" style="76" customWidth="1"/>
    <col min="13595" max="13595" width="9.14285714285714" style="76" hidden="1" customWidth="1"/>
    <col min="13596" max="13596" width="1.14285714285714" style="76" customWidth="1"/>
    <col min="13597" max="13824" width="9.14285714285714" style="76"/>
    <col min="13825" max="13825" width="0.571428571428571" style="76" customWidth="1"/>
    <col min="13826" max="13836" width="9.14285714285714" style="76" hidden="1" customWidth="1"/>
    <col min="13837" max="13837" width="68" style="76" customWidth="1"/>
    <col min="13838" max="13839" width="9.14285714285714" style="76" hidden="1" customWidth="1"/>
    <col min="13840" max="13840" width="3.28571428571429" style="76" customWidth="1"/>
    <col min="13841" max="13841" width="2.57142857142857" style="76" customWidth="1"/>
    <col min="13842" max="13842" width="3.28571428571429" style="76" customWidth="1"/>
    <col min="13843" max="13843" width="6.85714285714286" style="76" customWidth="1"/>
    <col min="13844" max="13844" width="5.42857142857143" style="76" customWidth="1"/>
    <col min="13845" max="13845" width="5.28571428571429" style="76" customWidth="1"/>
    <col min="13846" max="13846" width="7.71428571428571" style="76" customWidth="1"/>
    <col min="13847" max="13847" width="9.14285714285714" style="76" hidden="1" customWidth="1"/>
    <col min="13848" max="13848" width="14.4285714285714" style="76" customWidth="1"/>
    <col min="13849" max="13849" width="14.5714285714286" style="76" customWidth="1"/>
    <col min="13850" max="13850" width="15.1428571428571" style="76" customWidth="1"/>
    <col min="13851" max="13851" width="9.14285714285714" style="76" hidden="1" customWidth="1"/>
    <col min="13852" max="13852" width="1.14285714285714" style="76" customWidth="1"/>
    <col min="13853" max="14080" width="9.14285714285714" style="76"/>
    <col min="14081" max="14081" width="0.571428571428571" style="76" customWidth="1"/>
    <col min="14082" max="14092" width="9.14285714285714" style="76" hidden="1" customWidth="1"/>
    <col min="14093" max="14093" width="68" style="76" customWidth="1"/>
    <col min="14094" max="14095" width="9.14285714285714" style="76" hidden="1" customWidth="1"/>
    <col min="14096" max="14096" width="3.28571428571429" style="76" customWidth="1"/>
    <col min="14097" max="14097" width="2.57142857142857" style="76" customWidth="1"/>
    <col min="14098" max="14098" width="3.28571428571429" style="76" customWidth="1"/>
    <col min="14099" max="14099" width="6.85714285714286" style="76" customWidth="1"/>
    <col min="14100" max="14100" width="5.42857142857143" style="76" customWidth="1"/>
    <col min="14101" max="14101" width="5.28571428571429" style="76" customWidth="1"/>
    <col min="14102" max="14102" width="7.71428571428571" style="76" customWidth="1"/>
    <col min="14103" max="14103" width="9.14285714285714" style="76" hidden="1" customWidth="1"/>
    <col min="14104" max="14104" width="14.4285714285714" style="76" customWidth="1"/>
    <col min="14105" max="14105" width="14.5714285714286" style="76" customWidth="1"/>
    <col min="14106" max="14106" width="15.1428571428571" style="76" customWidth="1"/>
    <col min="14107" max="14107" width="9.14285714285714" style="76" hidden="1" customWidth="1"/>
    <col min="14108" max="14108" width="1.14285714285714" style="76" customWidth="1"/>
    <col min="14109" max="14336" width="9.14285714285714" style="76"/>
    <col min="14337" max="14337" width="0.571428571428571" style="76" customWidth="1"/>
    <col min="14338" max="14348" width="9.14285714285714" style="76" hidden="1" customWidth="1"/>
    <col min="14349" max="14349" width="68" style="76" customWidth="1"/>
    <col min="14350" max="14351" width="9.14285714285714" style="76" hidden="1" customWidth="1"/>
    <col min="14352" max="14352" width="3.28571428571429" style="76" customWidth="1"/>
    <col min="14353" max="14353" width="2.57142857142857" style="76" customWidth="1"/>
    <col min="14354" max="14354" width="3.28571428571429" style="76" customWidth="1"/>
    <col min="14355" max="14355" width="6.85714285714286" style="76" customWidth="1"/>
    <col min="14356" max="14356" width="5.42857142857143" style="76" customWidth="1"/>
    <col min="14357" max="14357" width="5.28571428571429" style="76" customWidth="1"/>
    <col min="14358" max="14358" width="7.71428571428571" style="76" customWidth="1"/>
    <col min="14359" max="14359" width="9.14285714285714" style="76" hidden="1" customWidth="1"/>
    <col min="14360" max="14360" width="14.4285714285714" style="76" customWidth="1"/>
    <col min="14361" max="14361" width="14.5714285714286" style="76" customWidth="1"/>
    <col min="14362" max="14362" width="15.1428571428571" style="76" customWidth="1"/>
    <col min="14363" max="14363" width="9.14285714285714" style="76" hidden="1" customWidth="1"/>
    <col min="14364" max="14364" width="1.14285714285714" style="76" customWidth="1"/>
    <col min="14365" max="14592" width="9.14285714285714" style="76"/>
    <col min="14593" max="14593" width="0.571428571428571" style="76" customWidth="1"/>
    <col min="14594" max="14604" width="9.14285714285714" style="76" hidden="1" customWidth="1"/>
    <col min="14605" max="14605" width="68" style="76" customWidth="1"/>
    <col min="14606" max="14607" width="9.14285714285714" style="76" hidden="1" customWidth="1"/>
    <col min="14608" max="14608" width="3.28571428571429" style="76" customWidth="1"/>
    <col min="14609" max="14609" width="2.57142857142857" style="76" customWidth="1"/>
    <col min="14610" max="14610" width="3.28571428571429" style="76" customWidth="1"/>
    <col min="14611" max="14611" width="6.85714285714286" style="76" customWidth="1"/>
    <col min="14612" max="14612" width="5.42857142857143" style="76" customWidth="1"/>
    <col min="14613" max="14613" width="5.28571428571429" style="76" customWidth="1"/>
    <col min="14614" max="14614" width="7.71428571428571" style="76" customWidth="1"/>
    <col min="14615" max="14615" width="9.14285714285714" style="76" hidden="1" customWidth="1"/>
    <col min="14616" max="14616" width="14.4285714285714" style="76" customWidth="1"/>
    <col min="14617" max="14617" width="14.5714285714286" style="76" customWidth="1"/>
    <col min="14618" max="14618" width="15.1428571428571" style="76" customWidth="1"/>
    <col min="14619" max="14619" width="9.14285714285714" style="76" hidden="1" customWidth="1"/>
    <col min="14620" max="14620" width="1.14285714285714" style="76" customWidth="1"/>
    <col min="14621" max="14848" width="9.14285714285714" style="76"/>
    <col min="14849" max="14849" width="0.571428571428571" style="76" customWidth="1"/>
    <col min="14850" max="14860" width="9.14285714285714" style="76" hidden="1" customWidth="1"/>
    <col min="14861" max="14861" width="68" style="76" customWidth="1"/>
    <col min="14862" max="14863" width="9.14285714285714" style="76" hidden="1" customWidth="1"/>
    <col min="14864" max="14864" width="3.28571428571429" style="76" customWidth="1"/>
    <col min="14865" max="14865" width="2.57142857142857" style="76" customWidth="1"/>
    <col min="14866" max="14866" width="3.28571428571429" style="76" customWidth="1"/>
    <col min="14867" max="14867" width="6.85714285714286" style="76" customWidth="1"/>
    <col min="14868" max="14868" width="5.42857142857143" style="76" customWidth="1"/>
    <col min="14869" max="14869" width="5.28571428571429" style="76" customWidth="1"/>
    <col min="14870" max="14870" width="7.71428571428571" style="76" customWidth="1"/>
    <col min="14871" max="14871" width="9.14285714285714" style="76" hidden="1" customWidth="1"/>
    <col min="14872" max="14872" width="14.4285714285714" style="76" customWidth="1"/>
    <col min="14873" max="14873" width="14.5714285714286" style="76" customWidth="1"/>
    <col min="14874" max="14874" width="15.1428571428571" style="76" customWidth="1"/>
    <col min="14875" max="14875" width="9.14285714285714" style="76" hidden="1" customWidth="1"/>
    <col min="14876" max="14876" width="1.14285714285714" style="76" customWidth="1"/>
    <col min="14877" max="15104" width="9.14285714285714" style="76"/>
    <col min="15105" max="15105" width="0.571428571428571" style="76" customWidth="1"/>
    <col min="15106" max="15116" width="9.14285714285714" style="76" hidden="1" customWidth="1"/>
    <col min="15117" max="15117" width="68" style="76" customWidth="1"/>
    <col min="15118" max="15119" width="9.14285714285714" style="76" hidden="1" customWidth="1"/>
    <col min="15120" max="15120" width="3.28571428571429" style="76" customWidth="1"/>
    <col min="15121" max="15121" width="2.57142857142857" style="76" customWidth="1"/>
    <col min="15122" max="15122" width="3.28571428571429" style="76" customWidth="1"/>
    <col min="15123" max="15123" width="6.85714285714286" style="76" customWidth="1"/>
    <col min="15124" max="15124" width="5.42857142857143" style="76" customWidth="1"/>
    <col min="15125" max="15125" width="5.28571428571429" style="76" customWidth="1"/>
    <col min="15126" max="15126" width="7.71428571428571" style="76" customWidth="1"/>
    <col min="15127" max="15127" width="9.14285714285714" style="76" hidden="1" customWidth="1"/>
    <col min="15128" max="15128" width="14.4285714285714" style="76" customWidth="1"/>
    <col min="15129" max="15129" width="14.5714285714286" style="76" customWidth="1"/>
    <col min="15130" max="15130" width="15.1428571428571" style="76" customWidth="1"/>
    <col min="15131" max="15131" width="9.14285714285714" style="76" hidden="1" customWidth="1"/>
    <col min="15132" max="15132" width="1.14285714285714" style="76" customWidth="1"/>
    <col min="15133" max="15360" width="9.14285714285714" style="76"/>
    <col min="15361" max="15361" width="0.571428571428571" style="76" customWidth="1"/>
    <col min="15362" max="15372" width="9.14285714285714" style="76" hidden="1" customWidth="1"/>
    <col min="15373" max="15373" width="68" style="76" customWidth="1"/>
    <col min="15374" max="15375" width="9.14285714285714" style="76" hidden="1" customWidth="1"/>
    <col min="15376" max="15376" width="3.28571428571429" style="76" customWidth="1"/>
    <col min="15377" max="15377" width="2.57142857142857" style="76" customWidth="1"/>
    <col min="15378" max="15378" width="3.28571428571429" style="76" customWidth="1"/>
    <col min="15379" max="15379" width="6.85714285714286" style="76" customWidth="1"/>
    <col min="15380" max="15380" width="5.42857142857143" style="76" customWidth="1"/>
    <col min="15381" max="15381" width="5.28571428571429" style="76" customWidth="1"/>
    <col min="15382" max="15382" width="7.71428571428571" style="76" customWidth="1"/>
    <col min="15383" max="15383" width="9.14285714285714" style="76" hidden="1" customWidth="1"/>
    <col min="15384" max="15384" width="14.4285714285714" style="76" customWidth="1"/>
    <col min="15385" max="15385" width="14.5714285714286" style="76" customWidth="1"/>
    <col min="15386" max="15386" width="15.1428571428571" style="76" customWidth="1"/>
    <col min="15387" max="15387" width="9.14285714285714" style="76" hidden="1" customWidth="1"/>
    <col min="15388" max="15388" width="1.14285714285714" style="76" customWidth="1"/>
    <col min="15389" max="15616" width="9.14285714285714" style="76"/>
    <col min="15617" max="15617" width="0.571428571428571" style="76" customWidth="1"/>
    <col min="15618" max="15628" width="9.14285714285714" style="76" hidden="1" customWidth="1"/>
    <col min="15629" max="15629" width="68" style="76" customWidth="1"/>
    <col min="15630" max="15631" width="9.14285714285714" style="76" hidden="1" customWidth="1"/>
    <col min="15632" max="15632" width="3.28571428571429" style="76" customWidth="1"/>
    <col min="15633" max="15633" width="2.57142857142857" style="76" customWidth="1"/>
    <col min="15634" max="15634" width="3.28571428571429" style="76" customWidth="1"/>
    <col min="15635" max="15635" width="6.85714285714286" style="76" customWidth="1"/>
    <col min="15636" max="15636" width="5.42857142857143" style="76" customWidth="1"/>
    <col min="15637" max="15637" width="5.28571428571429" style="76" customWidth="1"/>
    <col min="15638" max="15638" width="7.71428571428571" style="76" customWidth="1"/>
    <col min="15639" max="15639" width="9.14285714285714" style="76" hidden="1" customWidth="1"/>
    <col min="15640" max="15640" width="14.4285714285714" style="76" customWidth="1"/>
    <col min="15641" max="15641" width="14.5714285714286" style="76" customWidth="1"/>
    <col min="15642" max="15642" width="15.1428571428571" style="76" customWidth="1"/>
    <col min="15643" max="15643" width="9.14285714285714" style="76" hidden="1" customWidth="1"/>
    <col min="15644" max="15644" width="1.14285714285714" style="76" customWidth="1"/>
    <col min="15645" max="15872" width="9.14285714285714" style="76"/>
    <col min="15873" max="15873" width="0.571428571428571" style="76" customWidth="1"/>
    <col min="15874" max="15884" width="9.14285714285714" style="76" hidden="1" customWidth="1"/>
    <col min="15885" max="15885" width="68" style="76" customWidth="1"/>
    <col min="15886" max="15887" width="9.14285714285714" style="76" hidden="1" customWidth="1"/>
    <col min="15888" max="15888" width="3.28571428571429" style="76" customWidth="1"/>
    <col min="15889" max="15889" width="2.57142857142857" style="76" customWidth="1"/>
    <col min="15890" max="15890" width="3.28571428571429" style="76" customWidth="1"/>
    <col min="15891" max="15891" width="6.85714285714286" style="76" customWidth="1"/>
    <col min="15892" max="15892" width="5.42857142857143" style="76" customWidth="1"/>
    <col min="15893" max="15893" width="5.28571428571429" style="76" customWidth="1"/>
    <col min="15894" max="15894" width="7.71428571428571" style="76" customWidth="1"/>
    <col min="15895" max="15895" width="9.14285714285714" style="76" hidden="1" customWidth="1"/>
    <col min="15896" max="15896" width="14.4285714285714" style="76" customWidth="1"/>
    <col min="15897" max="15897" width="14.5714285714286" style="76" customWidth="1"/>
    <col min="15898" max="15898" width="15.1428571428571" style="76" customWidth="1"/>
    <col min="15899" max="15899" width="9.14285714285714" style="76" hidden="1" customWidth="1"/>
    <col min="15900" max="15900" width="1.14285714285714" style="76" customWidth="1"/>
    <col min="15901" max="16128" width="9.14285714285714" style="76"/>
    <col min="16129" max="16129" width="0.571428571428571" style="76" customWidth="1"/>
    <col min="16130" max="16140" width="9.14285714285714" style="76" hidden="1" customWidth="1"/>
    <col min="16141" max="16141" width="68" style="76" customWidth="1"/>
    <col min="16142" max="16143" width="9.14285714285714" style="76" hidden="1" customWidth="1"/>
    <col min="16144" max="16144" width="3.28571428571429" style="76" customWidth="1"/>
    <col min="16145" max="16145" width="2.57142857142857" style="76" customWidth="1"/>
    <col min="16146" max="16146" width="3.28571428571429" style="76" customWidth="1"/>
    <col min="16147" max="16147" width="6.85714285714286" style="76" customWidth="1"/>
    <col min="16148" max="16148" width="5.42857142857143" style="76" customWidth="1"/>
    <col min="16149" max="16149" width="5.28571428571429" style="76" customWidth="1"/>
    <col min="16150" max="16150" width="7.71428571428571" style="76" customWidth="1"/>
    <col min="16151" max="16151" width="9.14285714285714" style="76" hidden="1" customWidth="1"/>
    <col min="16152" max="16152" width="14.4285714285714" style="76" customWidth="1"/>
    <col min="16153" max="16153" width="14.5714285714286" style="76" customWidth="1"/>
    <col min="16154" max="16154" width="15.1428571428571" style="76" customWidth="1"/>
    <col min="16155" max="16155" width="9.14285714285714" style="76" hidden="1" customWidth="1"/>
    <col min="16156" max="16156" width="1.14285714285714" style="76" customWidth="1"/>
    <col min="16157" max="16384" width="9.14285714285714" style="76"/>
  </cols>
  <sheetData>
    <row r="1" customHeight="1" spans="1:28">
      <c r="A1" s="77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158"/>
      <c r="Z1" s="124"/>
      <c r="AA1" s="124"/>
      <c r="AB1" s="124"/>
    </row>
    <row r="2" customHeight="1" spans="1:28">
      <c r="A2" s="77"/>
      <c r="B2" s="78"/>
      <c r="C2" s="78"/>
      <c r="D2" s="78"/>
      <c r="E2" s="78"/>
      <c r="F2" s="78"/>
      <c r="G2" s="78"/>
      <c r="H2" s="78"/>
      <c r="I2" s="78"/>
      <c r="J2" s="78"/>
      <c r="K2" s="124"/>
      <c r="L2" s="78"/>
      <c r="M2" s="78"/>
      <c r="N2" s="78"/>
      <c r="O2" s="78"/>
      <c r="P2" s="78"/>
      <c r="Q2" s="78"/>
      <c r="R2" s="78"/>
      <c r="S2" s="78"/>
      <c r="T2" s="78"/>
      <c r="U2" s="78"/>
      <c r="V2" s="124"/>
      <c r="W2" s="78"/>
      <c r="X2" s="140" t="s">
        <v>670</v>
      </c>
      <c r="Y2" s="158"/>
      <c r="Z2" s="124"/>
      <c r="AA2" s="124"/>
      <c r="AB2" s="124"/>
    </row>
    <row r="3" customHeight="1" spans="1:28">
      <c r="A3" s="77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124"/>
      <c r="W3" s="78"/>
      <c r="X3" s="140" t="s">
        <v>1</v>
      </c>
      <c r="Y3" s="158"/>
      <c r="Z3" s="124"/>
      <c r="AA3" s="124"/>
      <c r="AB3" s="124"/>
    </row>
    <row r="4" customHeight="1" spans="1:28">
      <c r="A4" s="77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124"/>
      <c r="W4" s="78"/>
      <c r="X4" s="140" t="s">
        <v>298</v>
      </c>
      <c r="Y4" s="158"/>
      <c r="Z4" s="124"/>
      <c r="AA4" s="124"/>
      <c r="AB4" s="124"/>
    </row>
    <row r="5" customHeight="1" spans="1:28">
      <c r="A5" s="77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125"/>
      <c r="O5" s="125"/>
      <c r="P5" s="124"/>
      <c r="Q5" s="82"/>
      <c r="R5" s="141"/>
      <c r="S5" s="82"/>
      <c r="T5" s="82"/>
      <c r="U5" s="82"/>
      <c r="V5" s="124"/>
      <c r="W5" s="142"/>
      <c r="X5" s="140" t="s">
        <v>299</v>
      </c>
      <c r="Y5" s="82"/>
      <c r="Z5" s="83"/>
      <c r="AA5" s="124"/>
      <c r="AB5" s="124"/>
    </row>
    <row r="6" customHeight="1" spans="1:28">
      <c r="A6" s="77"/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124"/>
      <c r="W6" s="78"/>
      <c r="X6" s="140" t="s">
        <v>671</v>
      </c>
      <c r="Y6" s="158"/>
      <c r="Z6" s="124"/>
      <c r="AA6" s="124"/>
      <c r="AB6" s="124"/>
    </row>
    <row r="7" customHeight="1" spans="1:28">
      <c r="A7" s="77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158"/>
      <c r="Z7" s="124"/>
      <c r="AA7" s="124"/>
      <c r="AB7" s="124"/>
    </row>
    <row r="8" customHeight="1" spans="1:28">
      <c r="A8" s="79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124"/>
      <c r="AB8" s="124"/>
    </row>
    <row r="9" s="74" customFormat="1" customHeight="1" spans="1:28">
      <c r="A9" s="81" t="s">
        <v>672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78"/>
      <c r="AB9" s="78"/>
    </row>
    <row r="10" customHeight="1" spans="1:28">
      <c r="A10" s="81" t="s">
        <v>673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124"/>
      <c r="AB10" s="124"/>
    </row>
    <row r="11" ht="11.25" customHeight="1" spans="1:28">
      <c r="A11" s="84" t="s">
        <v>674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124"/>
      <c r="AB11" s="124"/>
    </row>
    <row r="12" customHeight="1" spans="1:28">
      <c r="A12" s="84" t="s">
        <v>675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126"/>
      <c r="M12" s="126"/>
      <c r="N12" s="126"/>
      <c r="O12" s="126"/>
      <c r="P12" s="126"/>
      <c r="Q12" s="126"/>
      <c r="R12" s="126"/>
      <c r="S12" s="126"/>
      <c r="T12" s="126"/>
      <c r="U12" s="126"/>
      <c r="V12" s="126"/>
      <c r="W12" s="126"/>
      <c r="X12" s="126"/>
      <c r="Y12" s="141"/>
      <c r="Z12" s="83"/>
      <c r="AA12" s="124"/>
      <c r="AB12" s="124"/>
    </row>
    <row r="13" customHeight="1" spans="1:28">
      <c r="A13" s="86"/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126"/>
      <c r="M13" s="126"/>
      <c r="N13" s="126"/>
      <c r="O13" s="126"/>
      <c r="P13" s="126"/>
      <c r="Q13" s="126"/>
      <c r="R13" s="126"/>
      <c r="S13" s="126"/>
      <c r="T13" s="126"/>
      <c r="U13" s="126"/>
      <c r="V13" s="126"/>
      <c r="W13" s="126"/>
      <c r="X13" s="126"/>
      <c r="Y13" s="141"/>
      <c r="Z13" s="83"/>
      <c r="AA13" s="124"/>
      <c r="AB13" s="124"/>
    </row>
    <row r="14" customHeight="1" spans="1:28">
      <c r="A14" s="79"/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126"/>
      <c r="M14" s="126"/>
      <c r="N14" s="126"/>
      <c r="O14" s="126"/>
      <c r="P14" s="126"/>
      <c r="Q14" s="126"/>
      <c r="R14" s="126"/>
      <c r="S14" s="126"/>
      <c r="T14" s="126"/>
      <c r="U14" s="126"/>
      <c r="V14" s="126"/>
      <c r="W14" s="126"/>
      <c r="X14" s="126"/>
      <c r="Y14" s="159"/>
      <c r="Z14" s="160" t="s">
        <v>303</v>
      </c>
      <c r="AA14" s="124"/>
      <c r="AB14" s="124"/>
    </row>
    <row r="15" ht="32.25" customHeight="1" spans="1:28">
      <c r="A15" s="87"/>
      <c r="B15" s="88"/>
      <c r="C15" s="88"/>
      <c r="D15" s="88"/>
      <c r="E15" s="88"/>
      <c r="F15" s="88"/>
      <c r="G15" s="88"/>
      <c r="H15" s="88"/>
      <c r="I15" s="88"/>
      <c r="J15" s="88"/>
      <c r="K15" s="127"/>
      <c r="L15" s="127"/>
      <c r="M15" s="128" t="s">
        <v>255</v>
      </c>
      <c r="N15" s="129" t="s">
        <v>304</v>
      </c>
      <c r="O15" s="130" t="s">
        <v>305</v>
      </c>
      <c r="P15" s="128" t="s">
        <v>306</v>
      </c>
      <c r="Q15" s="128"/>
      <c r="R15" s="128"/>
      <c r="S15" s="128"/>
      <c r="T15" s="129" t="s">
        <v>256</v>
      </c>
      <c r="U15" s="143" t="s">
        <v>257</v>
      </c>
      <c r="V15" s="129" t="s">
        <v>307</v>
      </c>
      <c r="W15" s="143" t="s">
        <v>308</v>
      </c>
      <c r="X15" s="143" t="s">
        <v>11</v>
      </c>
      <c r="Y15" s="128" t="s">
        <v>12</v>
      </c>
      <c r="Z15" s="161" t="s">
        <v>13</v>
      </c>
      <c r="AA15" s="162"/>
      <c r="AB15" s="124"/>
    </row>
    <row r="16" ht="12" customHeight="1" spans="1:28">
      <c r="A16" s="89"/>
      <c r="B16" s="90"/>
      <c r="C16" s="90"/>
      <c r="D16" s="90"/>
      <c r="E16" s="90"/>
      <c r="F16" s="90"/>
      <c r="G16" s="90"/>
      <c r="H16" s="90"/>
      <c r="I16" s="90"/>
      <c r="J16" s="90"/>
      <c r="K16" s="131"/>
      <c r="L16" s="131"/>
      <c r="M16" s="132">
        <v>1</v>
      </c>
      <c r="N16" s="133">
        <v>2</v>
      </c>
      <c r="O16" s="134">
        <v>5</v>
      </c>
      <c r="P16" s="132">
        <v>2</v>
      </c>
      <c r="Q16" s="132"/>
      <c r="R16" s="132"/>
      <c r="S16" s="132"/>
      <c r="T16" s="133">
        <v>3</v>
      </c>
      <c r="U16" s="132">
        <v>4</v>
      </c>
      <c r="V16" s="133">
        <v>5</v>
      </c>
      <c r="W16" s="132">
        <v>7</v>
      </c>
      <c r="X16" s="132">
        <v>6</v>
      </c>
      <c r="Y16" s="132">
        <v>7</v>
      </c>
      <c r="Z16" s="132" t="s">
        <v>593</v>
      </c>
      <c r="AA16" s="163"/>
      <c r="AB16" s="124"/>
    </row>
    <row r="17" ht="55.5" customHeight="1" spans="1:28">
      <c r="A17" s="91"/>
      <c r="B17" s="92"/>
      <c r="C17" s="93"/>
      <c r="D17" s="94" t="s">
        <v>339</v>
      </c>
      <c r="E17" s="94"/>
      <c r="F17" s="94"/>
      <c r="G17" s="95"/>
      <c r="H17" s="95"/>
      <c r="I17" s="95"/>
      <c r="J17" s="95"/>
      <c r="K17" s="95"/>
      <c r="L17" s="95"/>
      <c r="M17" s="95"/>
      <c r="N17" s="95"/>
      <c r="O17" s="135" t="s">
        <v>312</v>
      </c>
      <c r="P17" s="136" t="s">
        <v>676</v>
      </c>
      <c r="Q17" s="144" t="s">
        <v>313</v>
      </c>
      <c r="R17" s="136" t="s">
        <v>260</v>
      </c>
      <c r="S17" s="145" t="s">
        <v>314</v>
      </c>
      <c r="T17" s="136" t="s">
        <v>310</v>
      </c>
      <c r="U17" s="136" t="s">
        <v>310</v>
      </c>
      <c r="V17" s="146" t="s">
        <v>310</v>
      </c>
      <c r="W17" s="147"/>
      <c r="X17" s="148">
        <f>X18+X26+X19+X21</f>
        <v>14.6</v>
      </c>
      <c r="Y17" s="148">
        <f>Y18+Y26+Y22</f>
        <v>0</v>
      </c>
      <c r="Z17" s="164">
        <f>Z18+Z26+Z22</f>
        <v>0</v>
      </c>
      <c r="AA17" s="165"/>
      <c r="AB17" s="124"/>
    </row>
    <row r="18" ht="0.75" customHeight="1" spans="1:28">
      <c r="A18" s="91"/>
      <c r="B18" s="96"/>
      <c r="C18" s="97"/>
      <c r="D18" s="98"/>
      <c r="E18" s="99"/>
      <c r="F18" s="100"/>
      <c r="G18" s="101"/>
      <c r="H18" s="101"/>
      <c r="I18" s="101"/>
      <c r="J18" s="101"/>
      <c r="K18" s="101"/>
      <c r="L18" s="101"/>
      <c r="M18" s="101"/>
      <c r="N18" s="101"/>
      <c r="O18" s="135" t="s">
        <v>317</v>
      </c>
      <c r="P18" s="137"/>
      <c r="Q18" s="149"/>
      <c r="R18" s="137"/>
      <c r="S18" s="150"/>
      <c r="T18" s="137" t="s">
        <v>310</v>
      </c>
      <c r="U18" s="137" t="s">
        <v>310</v>
      </c>
      <c r="V18" s="147" t="s">
        <v>310</v>
      </c>
      <c r="W18" s="147"/>
      <c r="X18" s="151">
        <v>0</v>
      </c>
      <c r="Y18" s="151">
        <f>Y19</f>
        <v>0</v>
      </c>
      <c r="Z18" s="166">
        <f>Z19</f>
        <v>0</v>
      </c>
      <c r="AA18" s="165"/>
      <c r="AB18" s="124"/>
    </row>
    <row r="19" ht="57.75" customHeight="1" spans="1:28">
      <c r="A19" s="91"/>
      <c r="B19" s="102" t="s">
        <v>264</v>
      </c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135" t="s">
        <v>317</v>
      </c>
      <c r="P19" s="137" t="s">
        <v>676</v>
      </c>
      <c r="Q19" s="149" t="s">
        <v>313</v>
      </c>
      <c r="R19" s="137" t="s">
        <v>260</v>
      </c>
      <c r="S19" s="150">
        <v>0</v>
      </c>
      <c r="T19" s="137">
        <v>1</v>
      </c>
      <c r="U19" s="137">
        <v>6</v>
      </c>
      <c r="V19" s="147" t="s">
        <v>310</v>
      </c>
      <c r="W19" s="147"/>
      <c r="X19" s="151">
        <f>X20</f>
        <v>14.6</v>
      </c>
      <c r="Y19" s="151">
        <f>Y20</f>
        <v>0</v>
      </c>
      <c r="Z19" s="166">
        <f>Z20</f>
        <v>0</v>
      </c>
      <c r="AA19" s="165"/>
      <c r="AB19" s="124"/>
    </row>
    <row r="20" ht="36.75" customHeight="1" spans="1:28">
      <c r="A20" s="91"/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 t="s">
        <v>341</v>
      </c>
      <c r="N20" s="96"/>
      <c r="O20" s="135"/>
      <c r="P20" s="137">
        <v>75</v>
      </c>
      <c r="Q20" s="149">
        <v>0</v>
      </c>
      <c r="R20" s="137">
        <v>0</v>
      </c>
      <c r="S20" s="150">
        <v>61002</v>
      </c>
      <c r="T20" s="137">
        <v>1</v>
      </c>
      <c r="U20" s="137">
        <v>6</v>
      </c>
      <c r="V20" s="147">
        <v>540</v>
      </c>
      <c r="W20" s="147"/>
      <c r="X20" s="152">
        <v>14.6</v>
      </c>
      <c r="Y20" s="152">
        <v>0</v>
      </c>
      <c r="Z20" s="167">
        <v>0</v>
      </c>
      <c r="AA20" s="165"/>
      <c r="AB20" s="124"/>
    </row>
    <row r="21" ht="36.75" customHeight="1" spans="1:28">
      <c r="A21" s="91"/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102" t="s">
        <v>267</v>
      </c>
      <c r="N21" s="96"/>
      <c r="O21" s="135"/>
      <c r="P21" s="137">
        <v>75</v>
      </c>
      <c r="Q21" s="149">
        <v>0</v>
      </c>
      <c r="R21" s="137">
        <v>0</v>
      </c>
      <c r="S21" s="150">
        <v>0</v>
      </c>
      <c r="T21" s="137"/>
      <c r="U21" s="137"/>
      <c r="V21" s="147"/>
      <c r="W21" s="147"/>
      <c r="X21" s="151">
        <f>SUM(X22+X24)</f>
        <v>0</v>
      </c>
      <c r="Y21" s="151">
        <v>0</v>
      </c>
      <c r="Z21" s="166">
        <v>0</v>
      </c>
      <c r="AA21" s="165"/>
      <c r="AB21" s="124"/>
    </row>
    <row r="22" ht="29.25" customHeight="1" spans="1:28">
      <c r="A22" s="91"/>
      <c r="B22" s="96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 t="s">
        <v>345</v>
      </c>
      <c r="N22" s="96"/>
      <c r="O22" s="135"/>
      <c r="P22" s="137">
        <v>75</v>
      </c>
      <c r="Q22" s="149">
        <v>0</v>
      </c>
      <c r="R22" s="137">
        <v>0</v>
      </c>
      <c r="S22" s="150">
        <v>90004</v>
      </c>
      <c r="T22" s="137">
        <v>1</v>
      </c>
      <c r="U22" s="137">
        <v>13</v>
      </c>
      <c r="V22" s="147"/>
      <c r="W22" s="147"/>
      <c r="X22" s="151">
        <f>SUM(X23)</f>
        <v>0</v>
      </c>
      <c r="Y22" s="151">
        <v>0</v>
      </c>
      <c r="Z22" s="166">
        <v>0</v>
      </c>
      <c r="AA22" s="165"/>
      <c r="AB22" s="124"/>
    </row>
    <row r="23" ht="29.25" customHeight="1" spans="1:28">
      <c r="A23" s="91"/>
      <c r="B23" s="92" t="s">
        <v>346</v>
      </c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135" t="s">
        <v>317</v>
      </c>
      <c r="P23" s="137" t="s">
        <v>676</v>
      </c>
      <c r="Q23" s="149" t="s">
        <v>313</v>
      </c>
      <c r="R23" s="137" t="s">
        <v>260</v>
      </c>
      <c r="S23" s="150">
        <v>90004</v>
      </c>
      <c r="T23" s="137">
        <v>1</v>
      </c>
      <c r="U23" s="137">
        <v>13</v>
      </c>
      <c r="V23" s="147">
        <v>850</v>
      </c>
      <c r="W23" s="147"/>
      <c r="X23" s="153"/>
      <c r="Y23" s="153">
        <v>0</v>
      </c>
      <c r="Z23" s="168">
        <v>0</v>
      </c>
      <c r="AA23" s="165"/>
      <c r="AB23" s="124"/>
    </row>
    <row r="24" ht="29.25" customHeight="1" spans="1:28">
      <c r="A24" s="91"/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 t="s">
        <v>347</v>
      </c>
      <c r="N24" s="103"/>
      <c r="O24" s="135"/>
      <c r="P24" s="137">
        <v>75</v>
      </c>
      <c r="Q24" s="149">
        <v>0</v>
      </c>
      <c r="R24" s="137">
        <v>0</v>
      </c>
      <c r="S24" s="150">
        <v>90010</v>
      </c>
      <c r="T24" s="137">
        <v>1</v>
      </c>
      <c r="U24" s="137">
        <v>13</v>
      </c>
      <c r="V24" s="147"/>
      <c r="W24" s="147"/>
      <c r="X24" s="151">
        <f>SUM(X25)</f>
        <v>0</v>
      </c>
      <c r="Y24" s="151">
        <v>0</v>
      </c>
      <c r="Z24" s="166">
        <v>0</v>
      </c>
      <c r="AA24" s="165"/>
      <c r="AB24" s="124"/>
    </row>
    <row r="25" ht="29.25" customHeight="1" spans="1:28">
      <c r="A25" s="91"/>
      <c r="B25" s="103"/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 t="s">
        <v>334</v>
      </c>
      <c r="N25" s="103"/>
      <c r="O25" s="135"/>
      <c r="P25" s="137">
        <v>75</v>
      </c>
      <c r="Q25" s="149">
        <v>0</v>
      </c>
      <c r="R25" s="137">
        <v>0</v>
      </c>
      <c r="S25" s="150">
        <v>90010</v>
      </c>
      <c r="T25" s="137">
        <v>1</v>
      </c>
      <c r="U25" s="137">
        <v>13</v>
      </c>
      <c r="V25" s="147">
        <v>240</v>
      </c>
      <c r="W25" s="147"/>
      <c r="X25" s="153"/>
      <c r="Y25" s="153">
        <v>0</v>
      </c>
      <c r="Z25" s="168">
        <v>0</v>
      </c>
      <c r="AA25" s="165"/>
      <c r="AB25" s="124"/>
    </row>
    <row r="26" ht="33.75" customHeight="1" spans="1:28">
      <c r="A26" s="91"/>
      <c r="B26" s="104" t="s">
        <v>342</v>
      </c>
      <c r="C26" s="104" t="s">
        <v>342</v>
      </c>
      <c r="D26" s="104" t="s">
        <v>342</v>
      </c>
      <c r="E26" s="104" t="s">
        <v>342</v>
      </c>
      <c r="F26" s="104" t="s">
        <v>342</v>
      </c>
      <c r="G26" s="104" t="s">
        <v>342</v>
      </c>
      <c r="H26" s="104" t="s">
        <v>342</v>
      </c>
      <c r="I26" s="104" t="s">
        <v>342</v>
      </c>
      <c r="J26" s="104" t="s">
        <v>342</v>
      </c>
      <c r="K26" s="104" t="s">
        <v>342</v>
      </c>
      <c r="L26" s="104" t="s">
        <v>342</v>
      </c>
      <c r="M26" s="104" t="s">
        <v>342</v>
      </c>
      <c r="N26" s="104" t="s">
        <v>342</v>
      </c>
      <c r="O26" s="135" t="s">
        <v>364</v>
      </c>
      <c r="P26" s="137" t="s">
        <v>676</v>
      </c>
      <c r="Q26" s="149" t="s">
        <v>313</v>
      </c>
      <c r="R26" s="137" t="s">
        <v>260</v>
      </c>
      <c r="S26" s="150">
        <v>90006</v>
      </c>
      <c r="T26" s="137" t="s">
        <v>310</v>
      </c>
      <c r="U26" s="137" t="s">
        <v>310</v>
      </c>
      <c r="V26" s="147" t="s">
        <v>310</v>
      </c>
      <c r="W26" s="147"/>
      <c r="X26" s="151">
        <f t="shared" ref="X26:Z27" si="0">X27</f>
        <v>0</v>
      </c>
      <c r="Y26" s="151">
        <f t="shared" si="0"/>
        <v>0</v>
      </c>
      <c r="Z26" s="166">
        <f t="shared" si="0"/>
        <v>0</v>
      </c>
      <c r="AA26" s="165"/>
      <c r="AB26" s="124"/>
    </row>
    <row r="27" ht="30.75" customHeight="1" spans="1:28">
      <c r="A27" s="91"/>
      <c r="B27" s="105" t="s">
        <v>343</v>
      </c>
      <c r="C27" s="105" t="s">
        <v>343</v>
      </c>
      <c r="D27" s="105" t="s">
        <v>343</v>
      </c>
      <c r="E27" s="105" t="s">
        <v>343</v>
      </c>
      <c r="F27" s="105" t="s">
        <v>343</v>
      </c>
      <c r="G27" s="105" t="s">
        <v>343</v>
      </c>
      <c r="H27" s="105" t="s">
        <v>343</v>
      </c>
      <c r="I27" s="105" t="s">
        <v>343</v>
      </c>
      <c r="J27" s="105" t="s">
        <v>343</v>
      </c>
      <c r="K27" s="105" t="s">
        <v>343</v>
      </c>
      <c r="L27" s="105" t="s">
        <v>343</v>
      </c>
      <c r="M27" s="105" t="s">
        <v>343</v>
      </c>
      <c r="N27" s="105" t="s">
        <v>343</v>
      </c>
      <c r="O27" s="135" t="s">
        <v>364</v>
      </c>
      <c r="P27" s="137" t="s">
        <v>676</v>
      </c>
      <c r="Q27" s="149" t="s">
        <v>313</v>
      </c>
      <c r="R27" s="137" t="s">
        <v>260</v>
      </c>
      <c r="S27" s="150">
        <v>90006</v>
      </c>
      <c r="T27" s="137">
        <v>1</v>
      </c>
      <c r="U27" s="137">
        <v>7</v>
      </c>
      <c r="V27" s="147" t="s">
        <v>310</v>
      </c>
      <c r="W27" s="147"/>
      <c r="X27" s="151">
        <f t="shared" si="0"/>
        <v>0</v>
      </c>
      <c r="Y27" s="151">
        <f t="shared" si="0"/>
        <v>0</v>
      </c>
      <c r="Z27" s="166">
        <f t="shared" si="0"/>
        <v>0</v>
      </c>
      <c r="AA27" s="165"/>
      <c r="AB27" s="124"/>
    </row>
    <row r="28" ht="31.5" customHeight="1" spans="1:28">
      <c r="A28" s="91"/>
      <c r="B28" s="106" t="s">
        <v>344</v>
      </c>
      <c r="C28" s="106" t="s">
        <v>344</v>
      </c>
      <c r="D28" s="106" t="s">
        <v>344</v>
      </c>
      <c r="E28" s="106" t="s">
        <v>344</v>
      </c>
      <c r="F28" s="106" t="s">
        <v>344</v>
      </c>
      <c r="G28" s="106" t="s">
        <v>344</v>
      </c>
      <c r="H28" s="106" t="s">
        <v>344</v>
      </c>
      <c r="I28" s="106" t="s">
        <v>344</v>
      </c>
      <c r="J28" s="106" t="s">
        <v>344</v>
      </c>
      <c r="K28" s="106" t="s">
        <v>344</v>
      </c>
      <c r="L28" s="106" t="s">
        <v>344</v>
      </c>
      <c r="M28" s="106" t="s">
        <v>344</v>
      </c>
      <c r="N28" s="106" t="s">
        <v>344</v>
      </c>
      <c r="O28" s="135" t="s">
        <v>364</v>
      </c>
      <c r="P28" s="137" t="s">
        <v>676</v>
      </c>
      <c r="Q28" s="149" t="s">
        <v>313</v>
      </c>
      <c r="R28" s="137" t="s">
        <v>260</v>
      </c>
      <c r="S28" s="150">
        <v>90006</v>
      </c>
      <c r="T28" s="137">
        <v>1</v>
      </c>
      <c r="U28" s="137">
        <v>7</v>
      </c>
      <c r="V28" s="147">
        <v>880</v>
      </c>
      <c r="W28" s="147"/>
      <c r="X28" s="153">
        <v>0</v>
      </c>
      <c r="Y28" s="153">
        <v>0</v>
      </c>
      <c r="Z28" s="168">
        <v>0</v>
      </c>
      <c r="AA28" s="165"/>
      <c r="AB28" s="124"/>
    </row>
    <row r="29" ht="29.25" customHeight="1" spans="1:28">
      <c r="A29" s="91"/>
      <c r="B29" s="107"/>
      <c r="C29" s="108"/>
      <c r="D29" s="109" t="s">
        <v>435</v>
      </c>
      <c r="E29" s="110"/>
      <c r="F29" s="110"/>
      <c r="G29" s="110"/>
      <c r="H29" s="110"/>
      <c r="I29" s="110"/>
      <c r="J29" s="110"/>
      <c r="K29" s="110"/>
      <c r="L29" s="110"/>
      <c r="M29" s="110"/>
      <c r="N29" s="110"/>
      <c r="O29" s="135" t="s">
        <v>436</v>
      </c>
      <c r="P29" s="136" t="s">
        <v>437</v>
      </c>
      <c r="Q29" s="144" t="s">
        <v>313</v>
      </c>
      <c r="R29" s="136" t="s">
        <v>260</v>
      </c>
      <c r="S29" s="145" t="s">
        <v>314</v>
      </c>
      <c r="T29" s="136" t="s">
        <v>310</v>
      </c>
      <c r="U29" s="136" t="s">
        <v>310</v>
      </c>
      <c r="V29" s="146" t="s">
        <v>310</v>
      </c>
      <c r="W29" s="147"/>
      <c r="X29" s="148">
        <f>X30+X35</f>
        <v>1558.25</v>
      </c>
      <c r="Y29" s="148">
        <f>Y30+Y35</f>
        <v>1355.25</v>
      </c>
      <c r="Z29" s="164">
        <f>Z30+Z35</f>
        <v>1355.25</v>
      </c>
      <c r="AA29" s="165"/>
      <c r="AB29" s="124"/>
    </row>
    <row r="30" ht="15" customHeight="1" spans="1:28">
      <c r="A30" s="91"/>
      <c r="B30" s="92"/>
      <c r="C30" s="93"/>
      <c r="D30" s="111"/>
      <c r="E30" s="112" t="s">
        <v>438</v>
      </c>
      <c r="F30" s="113"/>
      <c r="G30" s="113"/>
      <c r="H30" s="113"/>
      <c r="I30" s="113"/>
      <c r="J30" s="113"/>
      <c r="K30" s="113"/>
      <c r="L30" s="113"/>
      <c r="M30" s="113"/>
      <c r="N30" s="113"/>
      <c r="O30" s="135" t="s">
        <v>439</v>
      </c>
      <c r="P30" s="138" t="s">
        <v>437</v>
      </c>
      <c r="Q30" s="154" t="s">
        <v>440</v>
      </c>
      <c r="R30" s="138" t="s">
        <v>260</v>
      </c>
      <c r="S30" s="155" t="s">
        <v>314</v>
      </c>
      <c r="T30" s="138" t="s">
        <v>310</v>
      </c>
      <c r="U30" s="138" t="s">
        <v>310</v>
      </c>
      <c r="V30" s="156" t="s">
        <v>310</v>
      </c>
      <c r="W30" s="147"/>
      <c r="X30" s="157">
        <f t="shared" ref="X30:Z33" si="1">X31</f>
        <v>287.733</v>
      </c>
      <c r="Y30" s="157">
        <f t="shared" si="1"/>
        <v>287.733</v>
      </c>
      <c r="Z30" s="169">
        <f t="shared" si="1"/>
        <v>287.733</v>
      </c>
      <c r="AA30" s="165"/>
      <c r="AB30" s="124"/>
    </row>
    <row r="31" ht="15" customHeight="1" spans="1:28">
      <c r="A31" s="91"/>
      <c r="B31" s="92"/>
      <c r="C31" s="93"/>
      <c r="D31" s="114"/>
      <c r="E31" s="115"/>
      <c r="F31" s="116" t="s">
        <v>441</v>
      </c>
      <c r="G31" s="101"/>
      <c r="H31" s="101"/>
      <c r="I31" s="101"/>
      <c r="J31" s="101"/>
      <c r="K31" s="101"/>
      <c r="L31" s="101"/>
      <c r="M31" s="101"/>
      <c r="N31" s="101"/>
      <c r="O31" s="135" t="s">
        <v>442</v>
      </c>
      <c r="P31" s="137" t="s">
        <v>437</v>
      </c>
      <c r="Q31" s="149" t="s">
        <v>440</v>
      </c>
      <c r="R31" s="137" t="s">
        <v>330</v>
      </c>
      <c r="S31" s="150" t="s">
        <v>314</v>
      </c>
      <c r="T31" s="137" t="s">
        <v>310</v>
      </c>
      <c r="U31" s="137" t="s">
        <v>310</v>
      </c>
      <c r="V31" s="147" t="s">
        <v>310</v>
      </c>
      <c r="W31" s="147"/>
      <c r="X31" s="151">
        <f t="shared" si="1"/>
        <v>287.733</v>
      </c>
      <c r="Y31" s="151">
        <f t="shared" si="1"/>
        <v>287.733</v>
      </c>
      <c r="Z31" s="166">
        <f t="shared" si="1"/>
        <v>287.733</v>
      </c>
      <c r="AA31" s="165"/>
      <c r="AB31" s="124"/>
    </row>
    <row r="32" ht="15" customHeight="1" spans="1:28">
      <c r="A32" s="91"/>
      <c r="B32" s="96"/>
      <c r="C32" s="97"/>
      <c r="D32" s="117"/>
      <c r="E32" s="118"/>
      <c r="F32" s="100"/>
      <c r="G32" s="101" t="s">
        <v>443</v>
      </c>
      <c r="H32" s="101"/>
      <c r="I32" s="101"/>
      <c r="J32" s="101"/>
      <c r="K32" s="101"/>
      <c r="L32" s="101"/>
      <c r="M32" s="101"/>
      <c r="N32" s="101"/>
      <c r="O32" s="135" t="s">
        <v>444</v>
      </c>
      <c r="P32" s="137" t="s">
        <v>437</v>
      </c>
      <c r="Q32" s="149" t="s">
        <v>440</v>
      </c>
      <c r="R32" s="137" t="s">
        <v>330</v>
      </c>
      <c r="S32" s="150" t="s">
        <v>445</v>
      </c>
      <c r="T32" s="137" t="s">
        <v>310</v>
      </c>
      <c r="U32" s="137" t="s">
        <v>310</v>
      </c>
      <c r="V32" s="147" t="s">
        <v>310</v>
      </c>
      <c r="W32" s="147"/>
      <c r="X32" s="151">
        <f t="shared" si="1"/>
        <v>287.733</v>
      </c>
      <c r="Y32" s="151">
        <f t="shared" si="1"/>
        <v>287.733</v>
      </c>
      <c r="Z32" s="166">
        <f t="shared" si="1"/>
        <v>287.733</v>
      </c>
      <c r="AA32" s="165"/>
      <c r="AB32" s="124"/>
    </row>
    <row r="33" ht="15" customHeight="1" spans="1:28">
      <c r="A33" s="91"/>
      <c r="B33" s="96" t="s">
        <v>287</v>
      </c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135" t="s">
        <v>444</v>
      </c>
      <c r="P33" s="137" t="s">
        <v>437</v>
      </c>
      <c r="Q33" s="149" t="s">
        <v>440</v>
      </c>
      <c r="R33" s="137" t="s">
        <v>330</v>
      </c>
      <c r="S33" s="150" t="s">
        <v>445</v>
      </c>
      <c r="T33" s="137">
        <v>8</v>
      </c>
      <c r="U33" s="137">
        <v>1</v>
      </c>
      <c r="V33" s="147" t="s">
        <v>310</v>
      </c>
      <c r="W33" s="147"/>
      <c r="X33" s="151">
        <f t="shared" si="1"/>
        <v>287.733</v>
      </c>
      <c r="Y33" s="151">
        <f t="shared" si="1"/>
        <v>287.733</v>
      </c>
      <c r="Z33" s="166">
        <f t="shared" si="1"/>
        <v>287.733</v>
      </c>
      <c r="AA33" s="165"/>
      <c r="AB33" s="124"/>
    </row>
    <row r="34" ht="15" customHeight="1" spans="1:28">
      <c r="A34" s="91"/>
      <c r="B34" s="92" t="s">
        <v>446</v>
      </c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135" t="s">
        <v>444</v>
      </c>
      <c r="P34" s="137" t="s">
        <v>437</v>
      </c>
      <c r="Q34" s="149" t="s">
        <v>440</v>
      </c>
      <c r="R34" s="137" t="s">
        <v>330</v>
      </c>
      <c r="S34" s="150" t="s">
        <v>445</v>
      </c>
      <c r="T34" s="137">
        <v>8</v>
      </c>
      <c r="U34" s="137">
        <v>1</v>
      </c>
      <c r="V34" s="147" t="s">
        <v>447</v>
      </c>
      <c r="W34" s="147"/>
      <c r="X34" s="153">
        <v>287.733</v>
      </c>
      <c r="Y34" s="153">
        <v>287.733</v>
      </c>
      <c r="Z34" s="168">
        <v>287.733</v>
      </c>
      <c r="AA34" s="165"/>
      <c r="AB34" s="124"/>
    </row>
    <row r="35" ht="15" customHeight="1" spans="1:28">
      <c r="A35" s="91"/>
      <c r="B35" s="107"/>
      <c r="C35" s="108"/>
      <c r="D35" s="111"/>
      <c r="E35" s="119" t="s">
        <v>448</v>
      </c>
      <c r="F35" s="120"/>
      <c r="G35" s="120"/>
      <c r="H35" s="120"/>
      <c r="I35" s="120"/>
      <c r="J35" s="120"/>
      <c r="K35" s="120"/>
      <c r="L35" s="120"/>
      <c r="M35" s="120"/>
      <c r="N35" s="120"/>
      <c r="O35" s="135" t="s">
        <v>449</v>
      </c>
      <c r="P35" s="138" t="s">
        <v>437</v>
      </c>
      <c r="Q35" s="154" t="s">
        <v>372</v>
      </c>
      <c r="R35" s="138" t="s">
        <v>260</v>
      </c>
      <c r="S35" s="155" t="s">
        <v>314</v>
      </c>
      <c r="T35" s="138" t="s">
        <v>310</v>
      </c>
      <c r="U35" s="138" t="s">
        <v>310</v>
      </c>
      <c r="V35" s="156" t="s">
        <v>310</v>
      </c>
      <c r="W35" s="147"/>
      <c r="X35" s="157">
        <f>X36+X40</f>
        <v>1270.517</v>
      </c>
      <c r="Y35" s="157">
        <f t="shared" ref="X35:Z37" si="2">Y36</f>
        <v>1067.517</v>
      </c>
      <c r="Z35" s="169">
        <f t="shared" si="2"/>
        <v>1067.517</v>
      </c>
      <c r="AA35" s="165"/>
      <c r="AB35" s="124"/>
    </row>
    <row r="36" ht="15" customHeight="1" spans="1:28">
      <c r="A36" s="91"/>
      <c r="B36" s="92"/>
      <c r="C36" s="93"/>
      <c r="D36" s="114"/>
      <c r="E36" s="115"/>
      <c r="F36" s="116" t="s">
        <v>450</v>
      </c>
      <c r="G36" s="101"/>
      <c r="H36" s="101"/>
      <c r="I36" s="101"/>
      <c r="J36" s="101"/>
      <c r="K36" s="101"/>
      <c r="L36" s="101"/>
      <c r="M36" s="101"/>
      <c r="N36" s="101"/>
      <c r="O36" s="135" t="s">
        <v>451</v>
      </c>
      <c r="P36" s="137" t="s">
        <v>437</v>
      </c>
      <c r="Q36" s="149" t="s">
        <v>372</v>
      </c>
      <c r="R36" s="137" t="s">
        <v>330</v>
      </c>
      <c r="S36" s="150" t="s">
        <v>314</v>
      </c>
      <c r="T36" s="137" t="s">
        <v>310</v>
      </c>
      <c r="U36" s="137" t="s">
        <v>310</v>
      </c>
      <c r="V36" s="147" t="s">
        <v>310</v>
      </c>
      <c r="W36" s="147"/>
      <c r="X36" s="151">
        <f t="shared" si="2"/>
        <v>1067.517</v>
      </c>
      <c r="Y36" s="151">
        <f t="shared" si="2"/>
        <v>1067.517</v>
      </c>
      <c r="Z36" s="166">
        <f t="shared" si="2"/>
        <v>1067.517</v>
      </c>
      <c r="AA36" s="165"/>
      <c r="AB36" s="124"/>
    </row>
    <row r="37" ht="15" customHeight="1" spans="1:28">
      <c r="A37" s="91"/>
      <c r="B37" s="96"/>
      <c r="C37" s="97"/>
      <c r="D37" s="117"/>
      <c r="E37" s="118"/>
      <c r="F37" s="100"/>
      <c r="G37" s="101" t="s">
        <v>452</v>
      </c>
      <c r="H37" s="101"/>
      <c r="I37" s="101"/>
      <c r="J37" s="101"/>
      <c r="K37" s="101"/>
      <c r="L37" s="101"/>
      <c r="M37" s="101"/>
      <c r="N37" s="101"/>
      <c r="O37" s="135" t="s">
        <v>453</v>
      </c>
      <c r="P37" s="137" t="s">
        <v>437</v>
      </c>
      <c r="Q37" s="149" t="s">
        <v>372</v>
      </c>
      <c r="R37" s="137" t="s">
        <v>330</v>
      </c>
      <c r="S37" s="150" t="s">
        <v>454</v>
      </c>
      <c r="T37" s="137" t="s">
        <v>310</v>
      </c>
      <c r="U37" s="137" t="s">
        <v>310</v>
      </c>
      <c r="V37" s="147" t="s">
        <v>310</v>
      </c>
      <c r="W37" s="147"/>
      <c r="X37" s="151">
        <f t="shared" si="2"/>
        <v>1067.517</v>
      </c>
      <c r="Y37" s="151">
        <f t="shared" si="2"/>
        <v>1067.517</v>
      </c>
      <c r="Z37" s="166">
        <f t="shared" si="2"/>
        <v>1067.517</v>
      </c>
      <c r="AA37" s="165"/>
      <c r="AB37" s="124"/>
    </row>
    <row r="38" ht="15" customHeight="1" spans="1:28">
      <c r="A38" s="91"/>
      <c r="B38" s="96" t="s">
        <v>287</v>
      </c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135" t="s">
        <v>453</v>
      </c>
      <c r="P38" s="137" t="s">
        <v>437</v>
      </c>
      <c r="Q38" s="149" t="s">
        <v>372</v>
      </c>
      <c r="R38" s="137" t="s">
        <v>330</v>
      </c>
      <c r="S38" s="150" t="s">
        <v>454</v>
      </c>
      <c r="T38" s="137">
        <v>8</v>
      </c>
      <c r="U38" s="137">
        <v>1</v>
      </c>
      <c r="V38" s="147" t="s">
        <v>310</v>
      </c>
      <c r="W38" s="147"/>
      <c r="X38" s="151">
        <f>+SUM(X39)</f>
        <v>1067.517</v>
      </c>
      <c r="Y38" s="151">
        <f>Y41+SUM(Y39)</f>
        <v>1067.517</v>
      </c>
      <c r="Z38" s="166">
        <f>Z41+SUM(Z39)</f>
        <v>1067.517</v>
      </c>
      <c r="AA38" s="165"/>
      <c r="AB38" s="124"/>
    </row>
    <row r="39" ht="15" customHeight="1" spans="1:28">
      <c r="A39" s="91"/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 t="s">
        <v>446</v>
      </c>
      <c r="N39" s="96"/>
      <c r="O39" s="135"/>
      <c r="P39" s="137">
        <v>81</v>
      </c>
      <c r="Q39" s="149">
        <v>2</v>
      </c>
      <c r="R39" s="137">
        <v>1</v>
      </c>
      <c r="S39" s="150">
        <v>70011</v>
      </c>
      <c r="T39" s="137">
        <v>8</v>
      </c>
      <c r="U39" s="137">
        <v>1</v>
      </c>
      <c r="V39" s="147">
        <v>610</v>
      </c>
      <c r="W39" s="147"/>
      <c r="X39" s="152">
        <v>1067.517</v>
      </c>
      <c r="Y39" s="152">
        <v>1067.517</v>
      </c>
      <c r="Z39" s="167">
        <v>1067.517</v>
      </c>
      <c r="AA39" s="165"/>
      <c r="AB39" s="124"/>
    </row>
    <row r="40" ht="42" customHeight="1" spans="1:28">
      <c r="A40" s="91"/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 t="s">
        <v>459</v>
      </c>
      <c r="N40" s="96"/>
      <c r="O40" s="135"/>
      <c r="P40" s="137">
        <v>81</v>
      </c>
      <c r="Q40" s="149">
        <v>2</v>
      </c>
      <c r="R40" s="137">
        <v>2</v>
      </c>
      <c r="S40" s="150">
        <v>67777</v>
      </c>
      <c r="T40" s="137">
        <v>8</v>
      </c>
      <c r="U40" s="137">
        <v>1</v>
      </c>
      <c r="V40" s="147"/>
      <c r="W40" s="147"/>
      <c r="X40" s="151">
        <f>SUM(X41)</f>
        <v>203</v>
      </c>
      <c r="Y40" s="151"/>
      <c r="Z40" s="166"/>
      <c r="AA40" s="165"/>
      <c r="AB40" s="124"/>
    </row>
    <row r="41" ht="15" customHeight="1" spans="1:28">
      <c r="A41" s="91"/>
      <c r="B41" s="92" t="s">
        <v>446</v>
      </c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135" t="s">
        <v>453</v>
      </c>
      <c r="P41" s="137" t="s">
        <v>437</v>
      </c>
      <c r="Q41" s="149" t="s">
        <v>372</v>
      </c>
      <c r="R41" s="137">
        <v>2</v>
      </c>
      <c r="S41" s="150">
        <v>67777</v>
      </c>
      <c r="T41" s="137">
        <v>8</v>
      </c>
      <c r="U41" s="137">
        <v>1</v>
      </c>
      <c r="V41" s="147" t="s">
        <v>447</v>
      </c>
      <c r="W41" s="147"/>
      <c r="X41" s="153">
        <v>203</v>
      </c>
      <c r="Y41" s="153">
        <v>0</v>
      </c>
      <c r="Z41" s="168">
        <v>0</v>
      </c>
      <c r="AA41" s="165"/>
      <c r="AB41" s="124"/>
    </row>
    <row r="42" ht="72" customHeight="1" spans="1:28">
      <c r="A42" s="91"/>
      <c r="B42" s="107"/>
      <c r="C42" s="108"/>
      <c r="D42" s="109" t="s">
        <v>412</v>
      </c>
      <c r="E42" s="110"/>
      <c r="F42" s="110"/>
      <c r="G42" s="110"/>
      <c r="H42" s="110"/>
      <c r="I42" s="110"/>
      <c r="J42" s="110"/>
      <c r="K42" s="110"/>
      <c r="L42" s="110"/>
      <c r="M42" s="110"/>
      <c r="N42" s="110"/>
      <c r="O42" s="135" t="s">
        <v>368</v>
      </c>
      <c r="P42" s="136" t="s">
        <v>371</v>
      </c>
      <c r="Q42" s="144" t="s">
        <v>313</v>
      </c>
      <c r="R42" s="136" t="s">
        <v>260</v>
      </c>
      <c r="S42" s="145" t="s">
        <v>314</v>
      </c>
      <c r="T42" s="136" t="s">
        <v>310</v>
      </c>
      <c r="U42" s="136" t="s">
        <v>310</v>
      </c>
      <c r="V42" s="146" t="s">
        <v>310</v>
      </c>
      <c r="W42" s="147"/>
      <c r="X42" s="148">
        <f>SUM(X43+X56+X92)</f>
        <v>3988.773</v>
      </c>
      <c r="Y42" s="148">
        <f>Y43+Y56+Y92</f>
        <v>2923.575</v>
      </c>
      <c r="Z42" s="164">
        <f>Z43+Z56+Z92</f>
        <v>822.393</v>
      </c>
      <c r="AA42" s="165"/>
      <c r="AB42" s="124"/>
    </row>
    <row r="43" ht="15.75" spans="1:28">
      <c r="A43" s="91"/>
      <c r="B43" s="92"/>
      <c r="C43" s="93"/>
      <c r="D43" s="111"/>
      <c r="E43" s="112" t="s">
        <v>369</v>
      </c>
      <c r="F43" s="113"/>
      <c r="G43" s="113"/>
      <c r="H43" s="113"/>
      <c r="I43" s="113"/>
      <c r="J43" s="113"/>
      <c r="K43" s="113"/>
      <c r="L43" s="113"/>
      <c r="M43" s="113"/>
      <c r="N43" s="113"/>
      <c r="O43" s="135" t="s">
        <v>370</v>
      </c>
      <c r="P43" s="138" t="s">
        <v>371</v>
      </c>
      <c r="Q43" s="154" t="s">
        <v>372</v>
      </c>
      <c r="R43" s="138" t="s">
        <v>260</v>
      </c>
      <c r="S43" s="155" t="s">
        <v>314</v>
      </c>
      <c r="T43" s="138" t="s">
        <v>310</v>
      </c>
      <c r="U43" s="138" t="s">
        <v>310</v>
      </c>
      <c r="V43" s="156" t="s">
        <v>310</v>
      </c>
      <c r="W43" s="147"/>
      <c r="X43" s="157">
        <f>X44</f>
        <v>3988.773</v>
      </c>
      <c r="Y43" s="157">
        <f>Y44</f>
        <v>2923.575</v>
      </c>
      <c r="Z43" s="169">
        <f>Z44</f>
        <v>470.293</v>
      </c>
      <c r="AA43" s="165"/>
      <c r="AB43" s="124"/>
    </row>
    <row r="44" ht="15.75" spans="1:28">
      <c r="A44" s="91"/>
      <c r="B44" s="92"/>
      <c r="C44" s="93"/>
      <c r="D44" s="114"/>
      <c r="E44" s="115"/>
      <c r="F44" s="116" t="s">
        <v>373</v>
      </c>
      <c r="G44" s="101"/>
      <c r="H44" s="101"/>
      <c r="I44" s="101"/>
      <c r="J44" s="101"/>
      <c r="K44" s="101"/>
      <c r="L44" s="101"/>
      <c r="M44" s="101"/>
      <c r="N44" s="101"/>
      <c r="O44" s="135" t="s">
        <v>374</v>
      </c>
      <c r="P44" s="137" t="s">
        <v>371</v>
      </c>
      <c r="Q44" s="149" t="s">
        <v>372</v>
      </c>
      <c r="R44" s="137" t="s">
        <v>375</v>
      </c>
      <c r="S44" s="150" t="s">
        <v>314</v>
      </c>
      <c r="T44" s="137" t="s">
        <v>310</v>
      </c>
      <c r="U44" s="137" t="s">
        <v>310</v>
      </c>
      <c r="V44" s="147" t="s">
        <v>310</v>
      </c>
      <c r="W44" s="147"/>
      <c r="X44" s="151">
        <f>X45+X49</f>
        <v>3988.773</v>
      </c>
      <c r="Y44" s="151">
        <f>Y45+Y49</f>
        <v>2923.575</v>
      </c>
      <c r="Z44" s="166">
        <f>Z45+Z49</f>
        <v>470.293</v>
      </c>
      <c r="AA44" s="165"/>
      <c r="AB44" s="124"/>
    </row>
    <row r="45" ht="15.75" spans="1:28">
      <c r="A45" s="91"/>
      <c r="B45" s="96"/>
      <c r="C45" s="97"/>
      <c r="D45" s="117"/>
      <c r="E45" s="118"/>
      <c r="F45" s="100"/>
      <c r="G45" s="101" t="s">
        <v>376</v>
      </c>
      <c r="H45" s="101"/>
      <c r="I45" s="101"/>
      <c r="J45" s="101"/>
      <c r="K45" s="101"/>
      <c r="L45" s="101"/>
      <c r="M45" s="101"/>
      <c r="N45" s="101"/>
      <c r="O45" s="135" t="s">
        <v>377</v>
      </c>
      <c r="P45" s="137" t="s">
        <v>371</v>
      </c>
      <c r="Q45" s="149" t="s">
        <v>372</v>
      </c>
      <c r="R45" s="137" t="s">
        <v>375</v>
      </c>
      <c r="S45" s="150" t="s">
        <v>378</v>
      </c>
      <c r="T45" s="137" t="s">
        <v>310</v>
      </c>
      <c r="U45" s="137" t="s">
        <v>310</v>
      </c>
      <c r="V45" s="147" t="s">
        <v>310</v>
      </c>
      <c r="W45" s="147"/>
      <c r="X45" s="151">
        <f t="shared" ref="X45:Z46" si="3">X46</f>
        <v>0</v>
      </c>
      <c r="Y45" s="151">
        <f t="shared" si="3"/>
        <v>0</v>
      </c>
      <c r="Z45" s="166">
        <f t="shared" si="3"/>
        <v>0</v>
      </c>
      <c r="AA45" s="165"/>
      <c r="AB45" s="124"/>
    </row>
    <row r="46" ht="15.75" spans="1:28">
      <c r="A46" s="91"/>
      <c r="B46" s="96" t="s">
        <v>276</v>
      </c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135" t="s">
        <v>377</v>
      </c>
      <c r="P46" s="137" t="s">
        <v>371</v>
      </c>
      <c r="Q46" s="149" t="s">
        <v>372</v>
      </c>
      <c r="R46" s="137" t="s">
        <v>375</v>
      </c>
      <c r="S46" s="150" t="s">
        <v>378</v>
      </c>
      <c r="T46" s="137">
        <v>4</v>
      </c>
      <c r="U46" s="137">
        <v>9</v>
      </c>
      <c r="V46" s="147" t="s">
        <v>310</v>
      </c>
      <c r="W46" s="147"/>
      <c r="X46" s="151">
        <f t="shared" si="3"/>
        <v>0</v>
      </c>
      <c r="Y46" s="151">
        <f t="shared" si="3"/>
        <v>0</v>
      </c>
      <c r="Z46" s="166">
        <f t="shared" si="3"/>
        <v>0</v>
      </c>
      <c r="AA46" s="165"/>
      <c r="AB46" s="124"/>
    </row>
    <row r="47" ht="46.9" customHeight="1" spans="1:28">
      <c r="A47" s="91"/>
      <c r="B47" s="92" t="s">
        <v>334</v>
      </c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135" t="s">
        <v>377</v>
      </c>
      <c r="P47" s="137" t="s">
        <v>371</v>
      </c>
      <c r="Q47" s="149" t="s">
        <v>372</v>
      </c>
      <c r="R47" s="137" t="s">
        <v>375</v>
      </c>
      <c r="S47" s="150" t="s">
        <v>378</v>
      </c>
      <c r="T47" s="137">
        <v>4</v>
      </c>
      <c r="U47" s="137">
        <v>9</v>
      </c>
      <c r="V47" s="147" t="s">
        <v>360</v>
      </c>
      <c r="W47" s="147"/>
      <c r="X47" s="153">
        <v>0</v>
      </c>
      <c r="Y47" s="153">
        <v>0</v>
      </c>
      <c r="Z47" s="168">
        <v>0</v>
      </c>
      <c r="AA47" s="165"/>
      <c r="AB47" s="124"/>
    </row>
    <row r="48" ht="33.75" customHeight="1" spans="1:28">
      <c r="A48" s="91"/>
      <c r="B48" s="107"/>
      <c r="C48" s="108"/>
      <c r="D48" s="111"/>
      <c r="E48" s="115"/>
      <c r="F48" s="121" t="s">
        <v>379</v>
      </c>
      <c r="G48" s="122"/>
      <c r="H48" s="122"/>
      <c r="I48" s="122"/>
      <c r="J48" s="122"/>
      <c r="K48" s="122"/>
      <c r="L48" s="122"/>
      <c r="M48" s="122"/>
      <c r="N48" s="122"/>
      <c r="O48" s="135" t="s">
        <v>380</v>
      </c>
      <c r="P48" s="137" t="s">
        <v>371</v>
      </c>
      <c r="Q48" s="149" t="s">
        <v>372</v>
      </c>
      <c r="R48" s="137" t="s">
        <v>381</v>
      </c>
      <c r="S48" s="150" t="s">
        <v>314</v>
      </c>
      <c r="T48" s="137" t="s">
        <v>310</v>
      </c>
      <c r="U48" s="137" t="s">
        <v>310</v>
      </c>
      <c r="V48" s="147" t="s">
        <v>310</v>
      </c>
      <c r="W48" s="147"/>
      <c r="X48" s="151">
        <f t="shared" ref="X48:Z49" si="4">X49</f>
        <v>3988.773</v>
      </c>
      <c r="Y48" s="151">
        <f t="shared" si="4"/>
        <v>2923.575</v>
      </c>
      <c r="Z48" s="166">
        <f t="shared" si="4"/>
        <v>470.293</v>
      </c>
      <c r="AA48" s="165"/>
      <c r="AB48" s="124"/>
    </row>
    <row r="49" ht="29.25" customHeight="1" spans="1:28">
      <c r="A49" s="91"/>
      <c r="B49" s="96"/>
      <c r="C49" s="97"/>
      <c r="D49" s="117"/>
      <c r="E49" s="118"/>
      <c r="F49" s="100"/>
      <c r="G49" s="101" t="s">
        <v>276</v>
      </c>
      <c r="H49" s="101"/>
      <c r="I49" s="101"/>
      <c r="J49" s="101"/>
      <c r="K49" s="101"/>
      <c r="L49" s="101"/>
      <c r="M49" s="101"/>
      <c r="N49" s="101"/>
      <c r="O49" s="135" t="s">
        <v>383</v>
      </c>
      <c r="P49" s="137" t="s">
        <v>371</v>
      </c>
      <c r="Q49" s="149" t="s">
        <v>372</v>
      </c>
      <c r="R49" s="137" t="s">
        <v>381</v>
      </c>
      <c r="S49" s="150" t="s">
        <v>384</v>
      </c>
      <c r="T49" s="137" t="s">
        <v>310</v>
      </c>
      <c r="U49" s="137" t="s">
        <v>310</v>
      </c>
      <c r="V49" s="147" t="s">
        <v>310</v>
      </c>
      <c r="W49" s="147"/>
      <c r="X49" s="151">
        <f t="shared" si="4"/>
        <v>3988.773</v>
      </c>
      <c r="Y49" s="151">
        <f t="shared" si="4"/>
        <v>2923.575</v>
      </c>
      <c r="Z49" s="166">
        <f t="shared" si="4"/>
        <v>470.293</v>
      </c>
      <c r="AA49" s="165"/>
      <c r="AB49" s="124"/>
    </row>
    <row r="50" ht="36" customHeight="1" spans="1:28">
      <c r="A50" s="91"/>
      <c r="B50" s="96" t="s">
        <v>382</v>
      </c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135" t="s">
        <v>383</v>
      </c>
      <c r="P50" s="137" t="s">
        <v>371</v>
      </c>
      <c r="Q50" s="149" t="s">
        <v>372</v>
      </c>
      <c r="R50" s="137" t="s">
        <v>381</v>
      </c>
      <c r="S50" s="150" t="s">
        <v>384</v>
      </c>
      <c r="T50" s="137">
        <v>4</v>
      </c>
      <c r="U50" s="137">
        <v>9</v>
      </c>
      <c r="V50" s="147" t="s">
        <v>310</v>
      </c>
      <c r="W50" s="147"/>
      <c r="X50" s="151">
        <f>X55+SUM(X51)</f>
        <v>3988.773</v>
      </c>
      <c r="Y50" s="151">
        <f>Y55+SUM(Y51)</f>
        <v>2923.575</v>
      </c>
      <c r="Z50" s="166">
        <f>Z55+SUM(Z51)</f>
        <v>470.293</v>
      </c>
      <c r="AA50" s="165"/>
      <c r="AB50" s="124"/>
    </row>
    <row r="51" ht="33" customHeight="1" spans="1:28">
      <c r="A51" s="91"/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103" t="s">
        <v>334</v>
      </c>
      <c r="N51" s="96"/>
      <c r="O51" s="135"/>
      <c r="P51" s="137">
        <v>85</v>
      </c>
      <c r="Q51" s="149">
        <v>2</v>
      </c>
      <c r="R51" s="137">
        <v>6</v>
      </c>
      <c r="S51" s="150">
        <v>90050</v>
      </c>
      <c r="T51" s="137">
        <v>4</v>
      </c>
      <c r="U51" s="137">
        <v>9</v>
      </c>
      <c r="V51" s="147">
        <v>240</v>
      </c>
      <c r="W51" s="147"/>
      <c r="X51" s="152">
        <v>3988.773</v>
      </c>
      <c r="Y51" s="152">
        <v>2923.575</v>
      </c>
      <c r="Z51" s="167">
        <v>470.293</v>
      </c>
      <c r="AA51" s="165"/>
      <c r="AB51" s="124"/>
    </row>
    <row r="52" ht="30.75" customHeight="1" spans="1:28">
      <c r="A52" s="91"/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139" t="s">
        <v>528</v>
      </c>
      <c r="N52" s="96"/>
      <c r="O52" s="135"/>
      <c r="P52" s="137">
        <v>85</v>
      </c>
      <c r="Q52" s="149">
        <v>6</v>
      </c>
      <c r="R52" s="137">
        <v>3</v>
      </c>
      <c r="S52" s="150">
        <v>0</v>
      </c>
      <c r="T52" s="137"/>
      <c r="U52" s="137"/>
      <c r="V52" s="147"/>
      <c r="W52" s="147"/>
      <c r="X52" s="151">
        <f t="shared" ref="X52:Z54" si="5">SUM(X53)</f>
        <v>0</v>
      </c>
      <c r="Y52" s="151">
        <f t="shared" si="5"/>
        <v>0</v>
      </c>
      <c r="Z52" s="166">
        <f t="shared" si="5"/>
        <v>0</v>
      </c>
      <c r="AA52" s="165"/>
      <c r="AB52" s="124"/>
    </row>
    <row r="53" ht="31.5" customHeight="1" spans="1:28">
      <c r="A53" s="91"/>
      <c r="B53" s="96"/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139" t="s">
        <v>529</v>
      </c>
      <c r="N53" s="96"/>
      <c r="O53" s="135"/>
      <c r="P53" s="137">
        <v>85</v>
      </c>
      <c r="Q53" s="149">
        <v>6</v>
      </c>
      <c r="R53" s="137">
        <v>3</v>
      </c>
      <c r="S53" s="150">
        <v>90038</v>
      </c>
      <c r="T53" s="137"/>
      <c r="U53" s="137"/>
      <c r="V53" s="147"/>
      <c r="W53" s="147"/>
      <c r="X53" s="151">
        <f t="shared" si="5"/>
        <v>0</v>
      </c>
      <c r="Y53" s="151">
        <f t="shared" si="5"/>
        <v>0</v>
      </c>
      <c r="Z53" s="166">
        <f t="shared" si="5"/>
        <v>0</v>
      </c>
      <c r="AA53" s="165"/>
      <c r="AB53" s="124"/>
    </row>
    <row r="54" ht="0.6" customHeight="1" spans="1:28">
      <c r="A54" s="91"/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139" t="s">
        <v>387</v>
      </c>
      <c r="N54" s="96"/>
      <c r="O54" s="135"/>
      <c r="P54" s="137">
        <v>85</v>
      </c>
      <c r="Q54" s="149">
        <v>2</v>
      </c>
      <c r="R54" s="137">
        <v>5</v>
      </c>
      <c r="S54" s="150" t="s">
        <v>388</v>
      </c>
      <c r="T54" s="137">
        <v>4</v>
      </c>
      <c r="U54" s="137">
        <v>9</v>
      </c>
      <c r="V54" s="147"/>
      <c r="W54" s="147"/>
      <c r="X54" s="151">
        <f t="shared" si="5"/>
        <v>0</v>
      </c>
      <c r="Y54" s="151">
        <f t="shared" si="5"/>
        <v>0</v>
      </c>
      <c r="Z54" s="166">
        <f t="shared" si="5"/>
        <v>0</v>
      </c>
      <c r="AA54" s="165"/>
      <c r="AB54" s="124"/>
    </row>
    <row r="55" ht="36" customHeight="1" spans="1:28">
      <c r="A55" s="91"/>
      <c r="B55" s="92" t="s">
        <v>334</v>
      </c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135" t="s">
        <v>383</v>
      </c>
      <c r="P55" s="137">
        <v>85</v>
      </c>
      <c r="Q55" s="149">
        <v>6</v>
      </c>
      <c r="R55" s="137">
        <v>3</v>
      </c>
      <c r="S55" s="150">
        <v>90038</v>
      </c>
      <c r="T55" s="137">
        <v>4</v>
      </c>
      <c r="U55" s="137">
        <v>9</v>
      </c>
      <c r="V55" s="147" t="s">
        <v>360</v>
      </c>
      <c r="W55" s="147"/>
      <c r="X55" s="153"/>
      <c r="Y55" s="153"/>
      <c r="Z55" s="168"/>
      <c r="AA55" s="165"/>
      <c r="AB55" s="124"/>
    </row>
    <row r="56" ht="15" customHeight="1" spans="1:28">
      <c r="A56" s="91"/>
      <c r="B56" s="107"/>
      <c r="C56" s="108"/>
      <c r="D56" s="111"/>
      <c r="E56" s="119" t="s">
        <v>393</v>
      </c>
      <c r="F56" s="120"/>
      <c r="G56" s="120"/>
      <c r="H56" s="120"/>
      <c r="I56" s="120"/>
      <c r="J56" s="120"/>
      <c r="K56" s="120"/>
      <c r="L56" s="120"/>
      <c r="M56" s="120"/>
      <c r="N56" s="120"/>
      <c r="O56" s="135" t="s">
        <v>394</v>
      </c>
      <c r="P56" s="138" t="s">
        <v>371</v>
      </c>
      <c r="Q56" s="154" t="s">
        <v>395</v>
      </c>
      <c r="R56" s="138" t="s">
        <v>260</v>
      </c>
      <c r="S56" s="155" t="s">
        <v>314</v>
      </c>
      <c r="T56" s="138" t="s">
        <v>310</v>
      </c>
      <c r="U56" s="138" t="s">
        <v>310</v>
      </c>
      <c r="V56" s="156" t="s">
        <v>310</v>
      </c>
      <c r="W56" s="147"/>
      <c r="X56" s="157">
        <f>X57</f>
        <v>0</v>
      </c>
      <c r="Y56" s="157">
        <f>Y57+Y63</f>
        <v>0</v>
      </c>
      <c r="Z56" s="169">
        <f>Z57</f>
        <v>352.1</v>
      </c>
      <c r="AA56" s="165"/>
      <c r="AB56" s="124"/>
    </row>
    <row r="57" ht="15" customHeight="1" spans="1:28">
      <c r="A57" s="91"/>
      <c r="B57" s="92"/>
      <c r="C57" s="93"/>
      <c r="D57" s="114"/>
      <c r="E57" s="115"/>
      <c r="F57" s="116" t="s">
        <v>400</v>
      </c>
      <c r="G57" s="101"/>
      <c r="H57" s="101"/>
      <c r="I57" s="101"/>
      <c r="J57" s="101"/>
      <c r="K57" s="101"/>
      <c r="L57" s="101"/>
      <c r="M57" s="101"/>
      <c r="N57" s="101"/>
      <c r="O57" s="135" t="s">
        <v>397</v>
      </c>
      <c r="P57" s="137" t="s">
        <v>371</v>
      </c>
      <c r="Q57" s="149">
        <v>0</v>
      </c>
      <c r="R57" s="137">
        <v>0</v>
      </c>
      <c r="S57" s="150" t="s">
        <v>314</v>
      </c>
      <c r="T57" s="137" t="s">
        <v>310</v>
      </c>
      <c r="U57" s="137" t="s">
        <v>310</v>
      </c>
      <c r="V57" s="147" t="s">
        <v>310</v>
      </c>
      <c r="W57" s="147"/>
      <c r="X57" s="151">
        <f>SUM(X58+X65+X60)</f>
        <v>0</v>
      </c>
      <c r="Y57" s="151">
        <f>Y63</f>
        <v>0</v>
      </c>
      <c r="Z57" s="166">
        <f>Z63+Z60</f>
        <v>352.1</v>
      </c>
      <c r="AA57" s="165"/>
      <c r="AB57" s="124"/>
    </row>
    <row r="58" ht="15" customHeight="1" spans="1:28">
      <c r="A58" s="91"/>
      <c r="B58" s="96"/>
      <c r="C58" s="97"/>
      <c r="D58" s="117"/>
      <c r="E58" s="123"/>
      <c r="F58" s="100"/>
      <c r="G58" s="101"/>
      <c r="H58" s="101"/>
      <c r="I58" s="101"/>
      <c r="J58" s="101"/>
      <c r="K58" s="101"/>
      <c r="L58" s="101"/>
      <c r="M58" s="101" t="s">
        <v>392</v>
      </c>
      <c r="N58" s="101"/>
      <c r="O58" s="135"/>
      <c r="P58" s="137">
        <v>85</v>
      </c>
      <c r="Q58" s="149">
        <v>1</v>
      </c>
      <c r="R58" s="137">
        <v>2</v>
      </c>
      <c r="S58" s="150">
        <v>90044</v>
      </c>
      <c r="T58" s="137">
        <v>4</v>
      </c>
      <c r="U58" s="137">
        <v>12</v>
      </c>
      <c r="V58" s="147"/>
      <c r="W58" s="147"/>
      <c r="X58" s="151">
        <f>SUM(X59)</f>
        <v>0</v>
      </c>
      <c r="Y58" s="151">
        <v>0</v>
      </c>
      <c r="Z58" s="166">
        <v>0</v>
      </c>
      <c r="AA58" s="165"/>
      <c r="AB58" s="124"/>
    </row>
    <row r="59" ht="15" customHeight="1" spans="1:28">
      <c r="A59" s="91"/>
      <c r="B59" s="96"/>
      <c r="C59" s="97"/>
      <c r="D59" s="117"/>
      <c r="E59" s="123"/>
      <c r="F59" s="100"/>
      <c r="G59" s="101"/>
      <c r="H59" s="101"/>
      <c r="I59" s="101"/>
      <c r="J59" s="101"/>
      <c r="K59" s="101"/>
      <c r="L59" s="101"/>
      <c r="M59" s="101" t="s">
        <v>334</v>
      </c>
      <c r="N59" s="101"/>
      <c r="O59" s="135"/>
      <c r="P59" s="137">
        <v>85</v>
      </c>
      <c r="Q59" s="149">
        <v>1</v>
      </c>
      <c r="R59" s="137">
        <v>2</v>
      </c>
      <c r="S59" s="150">
        <v>90044</v>
      </c>
      <c r="T59" s="137">
        <v>4</v>
      </c>
      <c r="U59" s="137">
        <v>12</v>
      </c>
      <c r="V59" s="147">
        <v>240</v>
      </c>
      <c r="W59" s="147"/>
      <c r="X59" s="151">
        <v>0</v>
      </c>
      <c r="Y59" s="151">
        <v>0</v>
      </c>
      <c r="Z59" s="166">
        <v>0</v>
      </c>
      <c r="AA59" s="165"/>
      <c r="AB59" s="124"/>
    </row>
    <row r="60" ht="92.25" customHeight="1" spans="1:28">
      <c r="A60" s="91"/>
      <c r="B60" s="96"/>
      <c r="C60" s="97"/>
      <c r="D60" s="117"/>
      <c r="E60" s="123"/>
      <c r="F60" s="100"/>
      <c r="G60" s="101"/>
      <c r="H60" s="101"/>
      <c r="I60" s="101"/>
      <c r="J60" s="101"/>
      <c r="K60" s="101"/>
      <c r="L60" s="101"/>
      <c r="M60" s="101" t="s">
        <v>396</v>
      </c>
      <c r="N60" s="101"/>
      <c r="O60" s="135"/>
      <c r="P60" s="137">
        <v>85</v>
      </c>
      <c r="Q60" s="149">
        <v>3</v>
      </c>
      <c r="R60" s="137">
        <v>3</v>
      </c>
      <c r="S60" s="150">
        <v>0</v>
      </c>
      <c r="T60" s="137"/>
      <c r="U60" s="137"/>
      <c r="V60" s="147"/>
      <c r="W60" s="147"/>
      <c r="X60" s="151">
        <f t="shared" ref="X60:Z61" si="6">SUM(X61)</f>
        <v>0</v>
      </c>
      <c r="Y60" s="151">
        <f t="shared" si="6"/>
        <v>0</v>
      </c>
      <c r="Z60" s="166">
        <f t="shared" si="6"/>
        <v>352.1</v>
      </c>
      <c r="AA60" s="165"/>
      <c r="AB60" s="124"/>
    </row>
    <row r="61" ht="86.25" customHeight="1" spans="1:28">
      <c r="A61" s="91"/>
      <c r="B61" s="96"/>
      <c r="C61" s="97"/>
      <c r="D61" s="117"/>
      <c r="E61" s="123"/>
      <c r="F61" s="100"/>
      <c r="G61" s="101"/>
      <c r="H61" s="101"/>
      <c r="I61" s="101"/>
      <c r="J61" s="101"/>
      <c r="K61" s="101"/>
      <c r="L61" s="101"/>
      <c r="M61" s="101" t="s">
        <v>398</v>
      </c>
      <c r="N61" s="101"/>
      <c r="O61" s="135"/>
      <c r="P61" s="137">
        <v>85</v>
      </c>
      <c r="Q61" s="149">
        <v>3</v>
      </c>
      <c r="R61" s="137">
        <v>3</v>
      </c>
      <c r="S61" s="150" t="s">
        <v>399</v>
      </c>
      <c r="T61" s="137">
        <v>4</v>
      </c>
      <c r="U61" s="137">
        <v>12</v>
      </c>
      <c r="V61" s="147"/>
      <c r="W61" s="147"/>
      <c r="X61" s="151">
        <f t="shared" si="6"/>
        <v>0</v>
      </c>
      <c r="Y61" s="151">
        <f t="shared" si="6"/>
        <v>0</v>
      </c>
      <c r="Z61" s="166">
        <f t="shared" si="6"/>
        <v>352.1</v>
      </c>
      <c r="AA61" s="165"/>
      <c r="AB61" s="124"/>
    </row>
    <row r="62" ht="46.15" customHeight="1" spans="1:28">
      <c r="A62" s="91"/>
      <c r="B62" s="96"/>
      <c r="C62" s="97"/>
      <c r="D62" s="117"/>
      <c r="E62" s="123"/>
      <c r="F62" s="100"/>
      <c r="G62" s="101"/>
      <c r="H62" s="101"/>
      <c r="I62" s="101"/>
      <c r="J62" s="101"/>
      <c r="K62" s="101"/>
      <c r="L62" s="101"/>
      <c r="M62" s="101" t="s">
        <v>334</v>
      </c>
      <c r="N62" s="101"/>
      <c r="O62" s="135"/>
      <c r="P62" s="137">
        <v>85</v>
      </c>
      <c r="Q62" s="149">
        <v>3</v>
      </c>
      <c r="R62" s="137">
        <v>3</v>
      </c>
      <c r="S62" s="150" t="s">
        <v>399</v>
      </c>
      <c r="T62" s="137">
        <v>4</v>
      </c>
      <c r="U62" s="137">
        <v>12</v>
      </c>
      <c r="V62" s="147">
        <v>240</v>
      </c>
      <c r="W62" s="147"/>
      <c r="X62" s="151">
        <v>0</v>
      </c>
      <c r="Y62" s="151">
        <v>0</v>
      </c>
      <c r="Z62" s="166">
        <v>352.1</v>
      </c>
      <c r="AA62" s="165"/>
      <c r="AB62" s="124"/>
    </row>
    <row r="63" ht="29.25" hidden="1" customHeight="1" spans="1:28">
      <c r="A63" s="91"/>
      <c r="B63" s="96"/>
      <c r="C63" s="97"/>
      <c r="D63" s="117"/>
      <c r="E63" s="118"/>
      <c r="F63" s="100"/>
      <c r="G63" s="101" t="s">
        <v>401</v>
      </c>
      <c r="H63" s="101"/>
      <c r="I63" s="101"/>
      <c r="J63" s="101"/>
      <c r="K63" s="101"/>
      <c r="L63" s="101"/>
      <c r="M63" s="101"/>
      <c r="N63" s="101"/>
      <c r="O63" s="135" t="s">
        <v>402</v>
      </c>
      <c r="P63" s="137" t="s">
        <v>371</v>
      </c>
      <c r="Q63" s="149" t="s">
        <v>395</v>
      </c>
      <c r="R63" s="137" t="s">
        <v>403</v>
      </c>
      <c r="S63" s="150">
        <v>90052</v>
      </c>
      <c r="T63" s="137" t="s">
        <v>310</v>
      </c>
      <c r="U63" s="137" t="s">
        <v>310</v>
      </c>
      <c r="V63" s="147" t="s">
        <v>310</v>
      </c>
      <c r="W63" s="147"/>
      <c r="X63" s="151">
        <f t="shared" ref="X63:Z64" si="7">X64</f>
        <v>0</v>
      </c>
      <c r="Y63" s="151">
        <f t="shared" si="7"/>
        <v>0</v>
      </c>
      <c r="Z63" s="166">
        <f t="shared" si="7"/>
        <v>0</v>
      </c>
      <c r="AA63" s="165"/>
      <c r="AB63" s="124"/>
    </row>
    <row r="64" ht="15" hidden="1" customHeight="1" spans="1:28">
      <c r="A64" s="91"/>
      <c r="B64" s="96" t="s">
        <v>277</v>
      </c>
      <c r="C64" s="96"/>
      <c r="D64" s="96"/>
      <c r="E64" s="96"/>
      <c r="F64" s="96"/>
      <c r="G64" s="96"/>
      <c r="H64" s="96"/>
      <c r="I64" s="96"/>
      <c r="J64" s="96"/>
      <c r="K64" s="96"/>
      <c r="L64" s="96"/>
      <c r="M64" s="96"/>
      <c r="N64" s="96"/>
      <c r="O64" s="135" t="s">
        <v>402</v>
      </c>
      <c r="P64" s="137" t="s">
        <v>371</v>
      </c>
      <c r="Q64" s="149" t="s">
        <v>395</v>
      </c>
      <c r="R64" s="137" t="s">
        <v>403</v>
      </c>
      <c r="S64" s="150">
        <v>90052</v>
      </c>
      <c r="T64" s="137">
        <v>4</v>
      </c>
      <c r="U64" s="137">
        <v>12</v>
      </c>
      <c r="V64" s="147" t="s">
        <v>310</v>
      </c>
      <c r="W64" s="147"/>
      <c r="X64" s="151">
        <f t="shared" si="7"/>
        <v>0</v>
      </c>
      <c r="Y64" s="151">
        <f t="shared" si="7"/>
        <v>0</v>
      </c>
      <c r="Z64" s="166">
        <f t="shared" si="7"/>
        <v>0</v>
      </c>
      <c r="AA64" s="165"/>
      <c r="AB64" s="124"/>
    </row>
    <row r="65" ht="29.25" hidden="1" customHeight="1" spans="1:28">
      <c r="A65" s="91"/>
      <c r="B65" s="92" t="s">
        <v>334</v>
      </c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135" t="s">
        <v>402</v>
      </c>
      <c r="P65" s="137" t="s">
        <v>371</v>
      </c>
      <c r="Q65" s="149" t="s">
        <v>395</v>
      </c>
      <c r="R65" s="137" t="s">
        <v>403</v>
      </c>
      <c r="S65" s="150">
        <v>90052</v>
      </c>
      <c r="T65" s="137">
        <v>4</v>
      </c>
      <c r="U65" s="137">
        <v>12</v>
      </c>
      <c r="V65" s="147" t="s">
        <v>360</v>
      </c>
      <c r="W65" s="147"/>
      <c r="X65" s="153"/>
      <c r="Y65" s="153"/>
      <c r="Z65" s="168"/>
      <c r="AA65" s="165"/>
      <c r="AB65" s="124"/>
    </row>
    <row r="66" ht="15" customHeight="1" spans="1:28">
      <c r="A66" s="91"/>
      <c r="B66" s="107"/>
      <c r="C66" s="108"/>
      <c r="D66" s="111"/>
      <c r="E66" s="119" t="s">
        <v>404</v>
      </c>
      <c r="F66" s="120"/>
      <c r="G66" s="120"/>
      <c r="H66" s="120"/>
      <c r="I66" s="120"/>
      <c r="J66" s="120"/>
      <c r="K66" s="120"/>
      <c r="L66" s="120"/>
      <c r="M66" s="120"/>
      <c r="N66" s="120"/>
      <c r="O66" s="135" t="s">
        <v>405</v>
      </c>
      <c r="P66" s="138" t="s">
        <v>371</v>
      </c>
      <c r="Q66" s="154" t="s">
        <v>406</v>
      </c>
      <c r="R66" s="138" t="s">
        <v>260</v>
      </c>
      <c r="S66" s="155" t="s">
        <v>314</v>
      </c>
      <c r="T66" s="138" t="s">
        <v>310</v>
      </c>
      <c r="U66" s="138" t="s">
        <v>310</v>
      </c>
      <c r="V66" s="156" t="s">
        <v>310</v>
      </c>
      <c r="W66" s="147"/>
      <c r="X66" s="157">
        <f>SUM(X70+X82+X75)</f>
        <v>555.01</v>
      </c>
      <c r="Y66" s="157">
        <f>SUM(Y70+Y82+Y75)</f>
        <v>248</v>
      </c>
      <c r="Z66" s="169">
        <f>Z67+Z71+Z78</f>
        <v>131.03</v>
      </c>
      <c r="AA66" s="165"/>
      <c r="AB66" s="124"/>
    </row>
    <row r="67" ht="15" customHeight="1" spans="1:28">
      <c r="A67" s="91"/>
      <c r="B67" s="92"/>
      <c r="C67" s="93"/>
      <c r="D67" s="114"/>
      <c r="E67" s="115"/>
      <c r="F67" s="116" t="s">
        <v>407</v>
      </c>
      <c r="G67" s="101"/>
      <c r="H67" s="101"/>
      <c r="I67" s="101"/>
      <c r="J67" s="101"/>
      <c r="K67" s="101"/>
      <c r="L67" s="101"/>
      <c r="M67" s="101"/>
      <c r="N67" s="101"/>
      <c r="O67" s="135" t="s">
        <v>408</v>
      </c>
      <c r="P67" s="137" t="s">
        <v>371</v>
      </c>
      <c r="Q67" s="149" t="s">
        <v>406</v>
      </c>
      <c r="R67" s="137" t="s">
        <v>403</v>
      </c>
      <c r="S67" s="150" t="s">
        <v>314</v>
      </c>
      <c r="T67" s="137" t="s">
        <v>310</v>
      </c>
      <c r="U67" s="137" t="s">
        <v>310</v>
      </c>
      <c r="V67" s="147" t="s">
        <v>310</v>
      </c>
      <c r="W67" s="147"/>
      <c r="X67" s="151">
        <f t="shared" ref="X67:Z69" si="8">X68</f>
        <v>0</v>
      </c>
      <c r="Y67" s="151">
        <f t="shared" si="8"/>
        <v>0</v>
      </c>
      <c r="Z67" s="166">
        <f t="shared" si="8"/>
        <v>0</v>
      </c>
      <c r="AA67" s="165"/>
      <c r="AB67" s="124"/>
    </row>
    <row r="68" ht="15" customHeight="1" spans="1:28">
      <c r="A68" s="91"/>
      <c r="B68" s="96"/>
      <c r="C68" s="97"/>
      <c r="D68" s="117"/>
      <c r="E68" s="118"/>
      <c r="F68" s="100"/>
      <c r="G68" s="101" t="s">
        <v>409</v>
      </c>
      <c r="H68" s="101"/>
      <c r="I68" s="101"/>
      <c r="J68" s="101"/>
      <c r="K68" s="101"/>
      <c r="L68" s="101"/>
      <c r="M68" s="101"/>
      <c r="N68" s="101"/>
      <c r="O68" s="135" t="s">
        <v>410</v>
      </c>
      <c r="P68" s="137" t="s">
        <v>371</v>
      </c>
      <c r="Q68" s="149" t="s">
        <v>406</v>
      </c>
      <c r="R68" s="137" t="s">
        <v>403</v>
      </c>
      <c r="S68" s="150" t="s">
        <v>411</v>
      </c>
      <c r="T68" s="137" t="s">
        <v>310</v>
      </c>
      <c r="U68" s="137" t="s">
        <v>310</v>
      </c>
      <c r="V68" s="147" t="s">
        <v>310</v>
      </c>
      <c r="W68" s="147"/>
      <c r="X68" s="151">
        <f t="shared" si="8"/>
        <v>0</v>
      </c>
      <c r="Y68" s="151">
        <f t="shared" si="8"/>
        <v>0</v>
      </c>
      <c r="Z68" s="166">
        <f t="shared" si="8"/>
        <v>0</v>
      </c>
      <c r="AA68" s="165"/>
      <c r="AB68" s="124"/>
    </row>
    <row r="69" ht="15" customHeight="1" spans="1:28">
      <c r="A69" s="91"/>
      <c r="B69" s="96" t="s">
        <v>279</v>
      </c>
      <c r="C69" s="96"/>
      <c r="D69" s="96"/>
      <c r="E69" s="96"/>
      <c r="F69" s="96"/>
      <c r="G69" s="96"/>
      <c r="H69" s="96"/>
      <c r="I69" s="96"/>
      <c r="J69" s="96"/>
      <c r="K69" s="96"/>
      <c r="L69" s="96"/>
      <c r="M69" s="96"/>
      <c r="N69" s="96"/>
      <c r="O69" s="135" t="s">
        <v>410</v>
      </c>
      <c r="P69" s="137" t="s">
        <v>371</v>
      </c>
      <c r="Q69" s="149" t="s">
        <v>406</v>
      </c>
      <c r="R69" s="137" t="s">
        <v>403</v>
      </c>
      <c r="S69" s="150" t="s">
        <v>411</v>
      </c>
      <c r="T69" s="137">
        <v>5</v>
      </c>
      <c r="U69" s="137">
        <v>1</v>
      </c>
      <c r="V69" s="147" t="s">
        <v>310</v>
      </c>
      <c r="W69" s="147"/>
      <c r="X69" s="151">
        <f t="shared" si="8"/>
        <v>0</v>
      </c>
      <c r="Y69" s="151">
        <f t="shared" si="8"/>
        <v>0</v>
      </c>
      <c r="Z69" s="166">
        <f t="shared" si="8"/>
        <v>0</v>
      </c>
      <c r="AA69" s="165"/>
      <c r="AB69" s="124"/>
    </row>
    <row r="70" ht="29.25" customHeight="1" spans="1:28">
      <c r="A70" s="91"/>
      <c r="B70" s="92" t="s">
        <v>334</v>
      </c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135" t="s">
        <v>410</v>
      </c>
      <c r="P70" s="137" t="s">
        <v>371</v>
      </c>
      <c r="Q70" s="149" t="s">
        <v>406</v>
      </c>
      <c r="R70" s="137" t="s">
        <v>403</v>
      </c>
      <c r="S70" s="150" t="s">
        <v>411</v>
      </c>
      <c r="T70" s="137">
        <v>5</v>
      </c>
      <c r="U70" s="137">
        <v>1</v>
      </c>
      <c r="V70" s="147" t="s">
        <v>360</v>
      </c>
      <c r="W70" s="147"/>
      <c r="X70" s="153"/>
      <c r="Y70" s="153"/>
      <c r="Z70" s="168"/>
      <c r="AA70" s="165"/>
      <c r="AB70" s="124"/>
    </row>
    <row r="71" ht="29.25" customHeight="1" spans="1:28">
      <c r="A71" s="91"/>
      <c r="B71" s="107"/>
      <c r="C71" s="108"/>
      <c r="D71" s="111"/>
      <c r="E71" s="119" t="s">
        <v>413</v>
      </c>
      <c r="F71" s="120"/>
      <c r="G71" s="120"/>
      <c r="H71" s="120"/>
      <c r="I71" s="120"/>
      <c r="J71" s="120"/>
      <c r="K71" s="120"/>
      <c r="L71" s="120"/>
      <c r="M71" s="120"/>
      <c r="N71" s="120"/>
      <c r="O71" s="135" t="s">
        <v>414</v>
      </c>
      <c r="P71" s="138" t="s">
        <v>371</v>
      </c>
      <c r="Q71" s="154" t="s">
        <v>415</v>
      </c>
      <c r="R71" s="138" t="s">
        <v>260</v>
      </c>
      <c r="S71" s="155" t="s">
        <v>314</v>
      </c>
      <c r="T71" s="138" t="s">
        <v>310</v>
      </c>
      <c r="U71" s="138" t="s">
        <v>310</v>
      </c>
      <c r="V71" s="156" t="s">
        <v>310</v>
      </c>
      <c r="W71" s="147"/>
      <c r="X71" s="157">
        <f t="shared" ref="X71:Z73" si="9">X72</f>
        <v>290.01</v>
      </c>
      <c r="Y71" s="157">
        <f t="shared" si="9"/>
        <v>0</v>
      </c>
      <c r="Z71" s="169">
        <f t="shared" si="9"/>
        <v>0</v>
      </c>
      <c r="AA71" s="165"/>
      <c r="AB71" s="124"/>
    </row>
    <row r="72" ht="29.25" customHeight="1" spans="1:28">
      <c r="A72" s="91"/>
      <c r="B72" s="92"/>
      <c r="C72" s="93"/>
      <c r="D72" s="114"/>
      <c r="E72" s="115"/>
      <c r="F72" s="116" t="s">
        <v>416</v>
      </c>
      <c r="G72" s="101"/>
      <c r="H72" s="101"/>
      <c r="I72" s="101"/>
      <c r="J72" s="101"/>
      <c r="K72" s="101"/>
      <c r="L72" s="101"/>
      <c r="M72" s="101"/>
      <c r="N72" s="101"/>
      <c r="O72" s="135" t="s">
        <v>417</v>
      </c>
      <c r="P72" s="137" t="s">
        <v>371</v>
      </c>
      <c r="Q72" s="149" t="s">
        <v>415</v>
      </c>
      <c r="R72" s="137" t="s">
        <v>418</v>
      </c>
      <c r="S72" s="150" t="s">
        <v>314</v>
      </c>
      <c r="T72" s="137" t="s">
        <v>310</v>
      </c>
      <c r="U72" s="137" t="s">
        <v>310</v>
      </c>
      <c r="V72" s="147" t="s">
        <v>310</v>
      </c>
      <c r="W72" s="147"/>
      <c r="X72" s="151">
        <f t="shared" si="9"/>
        <v>290.01</v>
      </c>
      <c r="Y72" s="151">
        <f>Y73+Y76</f>
        <v>0</v>
      </c>
      <c r="Z72" s="166">
        <f t="shared" si="9"/>
        <v>0</v>
      </c>
      <c r="AA72" s="165"/>
      <c r="AB72" s="124"/>
    </row>
    <row r="73" ht="15" customHeight="1" spans="1:28">
      <c r="A73" s="91"/>
      <c r="B73" s="96"/>
      <c r="C73" s="97"/>
      <c r="D73" s="117"/>
      <c r="E73" s="118"/>
      <c r="F73" s="100"/>
      <c r="G73" s="101" t="s">
        <v>419</v>
      </c>
      <c r="H73" s="101"/>
      <c r="I73" s="101"/>
      <c r="J73" s="101"/>
      <c r="K73" s="101"/>
      <c r="L73" s="101"/>
      <c r="M73" s="101"/>
      <c r="N73" s="101"/>
      <c r="O73" s="135" t="s">
        <v>420</v>
      </c>
      <c r="P73" s="137" t="s">
        <v>371</v>
      </c>
      <c r="Q73" s="149" t="s">
        <v>415</v>
      </c>
      <c r="R73" s="137" t="s">
        <v>418</v>
      </c>
      <c r="S73" s="150" t="s">
        <v>421</v>
      </c>
      <c r="T73" s="137" t="s">
        <v>310</v>
      </c>
      <c r="U73" s="137" t="s">
        <v>310</v>
      </c>
      <c r="V73" s="147" t="s">
        <v>310</v>
      </c>
      <c r="W73" s="147"/>
      <c r="X73" s="151">
        <f t="shared" si="9"/>
        <v>290.01</v>
      </c>
      <c r="Y73" s="151">
        <f t="shared" si="9"/>
        <v>0</v>
      </c>
      <c r="Z73" s="166">
        <f t="shared" si="9"/>
        <v>0</v>
      </c>
      <c r="AA73" s="165"/>
      <c r="AB73" s="124"/>
    </row>
    <row r="74" ht="15" customHeight="1" spans="1:28">
      <c r="A74" s="91"/>
      <c r="B74" s="96" t="s">
        <v>280</v>
      </c>
      <c r="C74" s="96"/>
      <c r="D74" s="96"/>
      <c r="E74" s="96"/>
      <c r="F74" s="96"/>
      <c r="G74" s="96"/>
      <c r="H74" s="96"/>
      <c r="I74" s="96"/>
      <c r="J74" s="96"/>
      <c r="K74" s="96"/>
      <c r="L74" s="96"/>
      <c r="M74" s="96"/>
      <c r="N74" s="96"/>
      <c r="O74" s="135" t="s">
        <v>420</v>
      </c>
      <c r="P74" s="137" t="s">
        <v>371</v>
      </c>
      <c r="Q74" s="149" t="s">
        <v>415</v>
      </c>
      <c r="R74" s="137" t="s">
        <v>418</v>
      </c>
      <c r="S74" s="150" t="s">
        <v>421</v>
      </c>
      <c r="T74" s="137">
        <v>5</v>
      </c>
      <c r="U74" s="137">
        <v>2</v>
      </c>
      <c r="V74" s="147" t="s">
        <v>310</v>
      </c>
      <c r="W74" s="147"/>
      <c r="X74" s="151">
        <f>X75</f>
        <v>290.01</v>
      </c>
      <c r="Y74" s="151">
        <f>Y75</f>
        <v>0</v>
      </c>
      <c r="Z74" s="166">
        <f>Z77+SUM(Z75)</f>
        <v>0</v>
      </c>
      <c r="AA74" s="165"/>
      <c r="AB74" s="124"/>
    </row>
    <row r="75" ht="33" customHeight="1" spans="1:28">
      <c r="A75" s="91"/>
      <c r="B75" s="96"/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96" t="s">
        <v>334</v>
      </c>
      <c r="N75" s="96"/>
      <c r="O75" s="135"/>
      <c r="P75" s="137">
        <v>85</v>
      </c>
      <c r="Q75" s="149">
        <v>5</v>
      </c>
      <c r="R75" s="137">
        <v>3</v>
      </c>
      <c r="S75" s="150">
        <v>90035</v>
      </c>
      <c r="T75" s="137">
        <v>5</v>
      </c>
      <c r="U75" s="137">
        <v>2</v>
      </c>
      <c r="V75" s="193">
        <v>240</v>
      </c>
      <c r="W75" s="193"/>
      <c r="X75" s="152">
        <v>290.01</v>
      </c>
      <c r="Y75" s="152"/>
      <c r="Z75" s="167"/>
      <c r="AA75" s="165"/>
      <c r="AB75" s="124"/>
    </row>
    <row r="76" ht="0.75" customHeight="1" spans="1:28">
      <c r="A76" s="91"/>
      <c r="B76" s="96"/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96" t="s">
        <v>422</v>
      </c>
      <c r="N76" s="96"/>
      <c r="O76" s="135"/>
      <c r="P76" s="137">
        <v>85</v>
      </c>
      <c r="Q76" s="149">
        <v>5</v>
      </c>
      <c r="R76" s="137">
        <v>3</v>
      </c>
      <c r="S76" s="150" t="s">
        <v>423</v>
      </c>
      <c r="T76" s="137"/>
      <c r="U76" s="137"/>
      <c r="V76" s="147"/>
      <c r="W76" s="147"/>
      <c r="X76" s="151">
        <f>SUM(X77)</f>
        <v>0</v>
      </c>
      <c r="Y76" s="151">
        <f>SUM(Y77)</f>
        <v>0</v>
      </c>
      <c r="Z76" s="166">
        <f>SUM(Z77)</f>
        <v>0</v>
      </c>
      <c r="AA76" s="165"/>
      <c r="AB76" s="124"/>
    </row>
    <row r="77" ht="39" hidden="1" customHeight="1" spans="1:28">
      <c r="A77" s="91"/>
      <c r="B77" s="92" t="s">
        <v>334</v>
      </c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135" t="s">
        <v>420</v>
      </c>
      <c r="P77" s="137" t="s">
        <v>371</v>
      </c>
      <c r="Q77" s="149">
        <v>5</v>
      </c>
      <c r="R77" s="137">
        <v>3</v>
      </c>
      <c r="S77" s="150" t="s">
        <v>423</v>
      </c>
      <c r="T77" s="137">
        <v>5</v>
      </c>
      <c r="U77" s="137">
        <v>2</v>
      </c>
      <c r="V77" s="147" t="s">
        <v>360</v>
      </c>
      <c r="W77" s="147"/>
      <c r="X77" s="153">
        <v>0</v>
      </c>
      <c r="Y77" s="153">
        <v>0</v>
      </c>
      <c r="Z77" s="168">
        <v>0</v>
      </c>
      <c r="AA77" s="165"/>
      <c r="AB77" s="124"/>
    </row>
    <row r="78" ht="15" customHeight="1" spans="1:28">
      <c r="A78" s="91"/>
      <c r="B78" s="107"/>
      <c r="C78" s="108"/>
      <c r="D78" s="111"/>
      <c r="E78" s="119" t="s">
        <v>424</v>
      </c>
      <c r="F78" s="120"/>
      <c r="G78" s="120"/>
      <c r="H78" s="120"/>
      <c r="I78" s="120"/>
      <c r="J78" s="120"/>
      <c r="K78" s="120"/>
      <c r="L78" s="120"/>
      <c r="M78" s="120"/>
      <c r="N78" s="120"/>
      <c r="O78" s="135" t="s">
        <v>425</v>
      </c>
      <c r="P78" s="138" t="s">
        <v>371</v>
      </c>
      <c r="Q78" s="154" t="s">
        <v>426</v>
      </c>
      <c r="R78" s="138" t="s">
        <v>260</v>
      </c>
      <c r="S78" s="155" t="s">
        <v>314</v>
      </c>
      <c r="T78" s="138" t="s">
        <v>310</v>
      </c>
      <c r="U78" s="138" t="s">
        <v>310</v>
      </c>
      <c r="V78" s="156" t="s">
        <v>310</v>
      </c>
      <c r="W78" s="147"/>
      <c r="X78" s="157">
        <f>X79+X83</f>
        <v>265</v>
      </c>
      <c r="Y78" s="157">
        <f>Y79+Y83</f>
        <v>248</v>
      </c>
      <c r="Z78" s="169">
        <f>Z79+Z83</f>
        <v>131.03</v>
      </c>
      <c r="AA78" s="165"/>
      <c r="AB78" s="124"/>
    </row>
    <row r="79" ht="15" customHeight="1" spans="1:28">
      <c r="A79" s="91"/>
      <c r="B79" s="92"/>
      <c r="C79" s="93"/>
      <c r="D79" s="114"/>
      <c r="E79" s="115"/>
      <c r="F79" s="116" t="s">
        <v>427</v>
      </c>
      <c r="G79" s="101"/>
      <c r="H79" s="101"/>
      <c r="I79" s="101"/>
      <c r="J79" s="101"/>
      <c r="K79" s="101"/>
      <c r="L79" s="101"/>
      <c r="M79" s="101"/>
      <c r="N79" s="101"/>
      <c r="O79" s="135" t="s">
        <v>428</v>
      </c>
      <c r="P79" s="137" t="s">
        <v>371</v>
      </c>
      <c r="Q79" s="149" t="s">
        <v>426</v>
      </c>
      <c r="R79" s="137" t="s">
        <v>330</v>
      </c>
      <c r="S79" s="150" t="s">
        <v>314</v>
      </c>
      <c r="T79" s="137" t="s">
        <v>310</v>
      </c>
      <c r="U79" s="137" t="s">
        <v>310</v>
      </c>
      <c r="V79" s="147" t="s">
        <v>310</v>
      </c>
      <c r="W79" s="147"/>
      <c r="X79" s="151">
        <f t="shared" ref="X79:Z80" si="10">X80</f>
        <v>265</v>
      </c>
      <c r="Y79" s="151">
        <f t="shared" si="10"/>
        <v>248</v>
      </c>
      <c r="Z79" s="166">
        <f t="shared" si="10"/>
        <v>131.03</v>
      </c>
      <c r="AA79" s="165"/>
      <c r="AB79" s="124"/>
    </row>
    <row r="80" ht="15" customHeight="1" spans="1:28">
      <c r="A80" s="91"/>
      <c r="B80" s="96"/>
      <c r="C80" s="97"/>
      <c r="D80" s="117"/>
      <c r="E80" s="118"/>
      <c r="F80" s="100"/>
      <c r="G80" s="101" t="s">
        <v>429</v>
      </c>
      <c r="H80" s="101"/>
      <c r="I80" s="101"/>
      <c r="J80" s="101"/>
      <c r="K80" s="101"/>
      <c r="L80" s="101"/>
      <c r="M80" s="101"/>
      <c r="N80" s="101"/>
      <c r="O80" s="135" t="s">
        <v>430</v>
      </c>
      <c r="P80" s="137" t="s">
        <v>371</v>
      </c>
      <c r="Q80" s="149" t="s">
        <v>426</v>
      </c>
      <c r="R80" s="137" t="s">
        <v>330</v>
      </c>
      <c r="S80" s="150" t="s">
        <v>431</v>
      </c>
      <c r="T80" s="137" t="s">
        <v>310</v>
      </c>
      <c r="U80" s="137" t="s">
        <v>310</v>
      </c>
      <c r="V80" s="147" t="s">
        <v>310</v>
      </c>
      <c r="W80" s="147"/>
      <c r="X80" s="151">
        <f t="shared" si="10"/>
        <v>265</v>
      </c>
      <c r="Y80" s="151">
        <f t="shared" si="10"/>
        <v>248</v>
      </c>
      <c r="Z80" s="166">
        <f t="shared" si="10"/>
        <v>131.03</v>
      </c>
      <c r="AA80" s="165"/>
      <c r="AB80" s="124"/>
    </row>
    <row r="81" ht="15" customHeight="1" spans="1:28">
      <c r="A81" s="91"/>
      <c r="B81" s="96" t="s">
        <v>281</v>
      </c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135" t="s">
        <v>430</v>
      </c>
      <c r="P81" s="137" t="s">
        <v>371</v>
      </c>
      <c r="Q81" s="149" t="s">
        <v>426</v>
      </c>
      <c r="R81" s="137" t="s">
        <v>330</v>
      </c>
      <c r="S81" s="150" t="s">
        <v>431</v>
      </c>
      <c r="T81" s="137">
        <v>5</v>
      </c>
      <c r="U81" s="137">
        <v>3</v>
      </c>
      <c r="V81" s="147" t="s">
        <v>310</v>
      </c>
      <c r="W81" s="147"/>
      <c r="X81" s="151">
        <f>SUM(X82)</f>
        <v>265</v>
      </c>
      <c r="Y81" s="151">
        <f>Y82</f>
        <v>248</v>
      </c>
      <c r="Z81" s="166">
        <f>Z82</f>
        <v>131.03</v>
      </c>
      <c r="AA81" s="165"/>
      <c r="AB81" s="124"/>
    </row>
    <row r="82" ht="30" customHeight="1" spans="1:28">
      <c r="A82" s="91"/>
      <c r="B82" s="96"/>
      <c r="C82" s="96"/>
      <c r="D82" s="96"/>
      <c r="E82" s="96"/>
      <c r="F82" s="96"/>
      <c r="G82" s="96"/>
      <c r="H82" s="96"/>
      <c r="I82" s="96"/>
      <c r="J82" s="96"/>
      <c r="K82" s="96"/>
      <c r="L82" s="96"/>
      <c r="M82" s="96" t="s">
        <v>334</v>
      </c>
      <c r="N82" s="96"/>
      <c r="O82" s="135"/>
      <c r="P82" s="137">
        <v>85</v>
      </c>
      <c r="Q82" s="149">
        <v>6</v>
      </c>
      <c r="R82" s="137">
        <v>1</v>
      </c>
      <c r="S82" s="150">
        <v>90036</v>
      </c>
      <c r="T82" s="137">
        <v>5</v>
      </c>
      <c r="U82" s="137">
        <v>3</v>
      </c>
      <c r="V82" s="193">
        <v>240</v>
      </c>
      <c r="W82" s="193"/>
      <c r="X82" s="152">
        <v>265</v>
      </c>
      <c r="Y82" s="152">
        <v>248</v>
      </c>
      <c r="Z82" s="167">
        <v>131.03</v>
      </c>
      <c r="AA82" s="165"/>
      <c r="AB82" s="124"/>
    </row>
    <row r="83" ht="15" hidden="1" customHeight="1" spans="1:28">
      <c r="A83" s="91"/>
      <c r="B83" s="107"/>
      <c r="C83" s="108"/>
      <c r="D83" s="111"/>
      <c r="E83" s="115"/>
      <c r="F83" s="121" t="s">
        <v>677</v>
      </c>
      <c r="G83" s="122"/>
      <c r="H83" s="122"/>
      <c r="I83" s="122"/>
      <c r="J83" s="122"/>
      <c r="K83" s="122"/>
      <c r="L83" s="122"/>
      <c r="M83" s="122"/>
      <c r="N83" s="122"/>
      <c r="O83" s="135" t="s">
        <v>432</v>
      </c>
      <c r="P83" s="137" t="s">
        <v>371</v>
      </c>
      <c r="Q83" s="149" t="s">
        <v>426</v>
      </c>
      <c r="R83" s="137" t="s">
        <v>418</v>
      </c>
      <c r="S83" s="150" t="s">
        <v>314</v>
      </c>
      <c r="T83" s="137" t="s">
        <v>310</v>
      </c>
      <c r="U83" s="137" t="s">
        <v>310</v>
      </c>
      <c r="V83" s="147" t="s">
        <v>310</v>
      </c>
      <c r="W83" s="147"/>
      <c r="X83" s="151">
        <f t="shared" ref="X83:Z84" si="11">X84</f>
        <v>0</v>
      </c>
      <c r="Y83" s="151">
        <f t="shared" si="11"/>
        <v>0</v>
      </c>
      <c r="Z83" s="166">
        <f t="shared" si="11"/>
        <v>0</v>
      </c>
      <c r="AA83" s="165"/>
      <c r="AB83" s="124"/>
    </row>
    <row r="84" ht="15" hidden="1" customHeight="1" spans="1:28">
      <c r="A84" s="91"/>
      <c r="B84" s="96"/>
      <c r="C84" s="97"/>
      <c r="D84" s="117"/>
      <c r="E84" s="118"/>
      <c r="F84" s="100"/>
      <c r="G84" s="101" t="s">
        <v>386</v>
      </c>
      <c r="H84" s="101"/>
      <c r="I84" s="101"/>
      <c r="J84" s="101"/>
      <c r="K84" s="101"/>
      <c r="L84" s="101"/>
      <c r="M84" s="101"/>
      <c r="N84" s="101"/>
      <c r="O84" s="135" t="s">
        <v>433</v>
      </c>
      <c r="P84" s="137" t="s">
        <v>371</v>
      </c>
      <c r="Q84" s="149" t="s">
        <v>426</v>
      </c>
      <c r="R84" s="137" t="s">
        <v>418</v>
      </c>
      <c r="S84" s="150" t="s">
        <v>434</v>
      </c>
      <c r="T84" s="137" t="s">
        <v>310</v>
      </c>
      <c r="U84" s="137" t="s">
        <v>310</v>
      </c>
      <c r="V84" s="147" t="s">
        <v>310</v>
      </c>
      <c r="W84" s="147"/>
      <c r="X84" s="151">
        <f t="shared" si="11"/>
        <v>0</v>
      </c>
      <c r="Y84" s="151">
        <f t="shared" si="11"/>
        <v>0</v>
      </c>
      <c r="Z84" s="166">
        <f t="shared" si="11"/>
        <v>0</v>
      </c>
      <c r="AA84" s="165"/>
      <c r="AB84" s="124"/>
    </row>
    <row r="85" ht="24" customHeight="1" spans="1:28">
      <c r="A85" s="91"/>
      <c r="B85" s="96" t="s">
        <v>422</v>
      </c>
      <c r="C85" s="96"/>
      <c r="D85" s="96"/>
      <c r="E85" s="96"/>
      <c r="F85" s="96"/>
      <c r="G85" s="96"/>
      <c r="H85" s="96"/>
      <c r="I85" s="96"/>
      <c r="J85" s="96"/>
      <c r="K85" s="96"/>
      <c r="L85" s="96"/>
      <c r="M85" s="96"/>
      <c r="N85" s="96"/>
      <c r="O85" s="135" t="s">
        <v>433</v>
      </c>
      <c r="P85" s="137" t="s">
        <v>371</v>
      </c>
      <c r="Q85" s="149" t="s">
        <v>426</v>
      </c>
      <c r="R85" s="137">
        <v>1</v>
      </c>
      <c r="S85" s="150" t="s">
        <v>423</v>
      </c>
      <c r="T85" s="137">
        <v>5</v>
      </c>
      <c r="U85" s="137">
        <v>3</v>
      </c>
      <c r="V85" s="147" t="s">
        <v>310</v>
      </c>
      <c r="W85" s="147"/>
      <c r="X85" s="151"/>
      <c r="Y85" s="151">
        <f>Y86</f>
        <v>0</v>
      </c>
      <c r="Z85" s="166">
        <f>Z91</f>
        <v>0</v>
      </c>
      <c r="AA85" s="165"/>
      <c r="AB85" s="124"/>
    </row>
    <row r="86" ht="46.5" customHeight="1" spans="1:28">
      <c r="A86" s="91"/>
      <c r="B86" s="96"/>
      <c r="C86" s="96"/>
      <c r="D86" s="96"/>
      <c r="E86" s="96"/>
      <c r="F86" s="96"/>
      <c r="G86" s="96"/>
      <c r="H86" s="96"/>
      <c r="I86" s="96"/>
      <c r="J86" s="96"/>
      <c r="K86" s="96"/>
      <c r="L86" s="96"/>
      <c r="M86" s="96" t="s">
        <v>334</v>
      </c>
      <c r="N86" s="96"/>
      <c r="O86" s="135"/>
      <c r="P86" s="137">
        <v>85</v>
      </c>
      <c r="Q86" s="149">
        <v>6</v>
      </c>
      <c r="R86" s="137">
        <v>1</v>
      </c>
      <c r="S86" s="150" t="s">
        <v>423</v>
      </c>
      <c r="T86" s="137">
        <v>5</v>
      </c>
      <c r="U86" s="137">
        <v>3</v>
      </c>
      <c r="V86" s="193">
        <v>240</v>
      </c>
      <c r="W86" s="193"/>
      <c r="X86" s="152">
        <v>0</v>
      </c>
      <c r="Y86" s="152">
        <v>0</v>
      </c>
      <c r="Z86" s="167">
        <v>0</v>
      </c>
      <c r="AA86" s="165"/>
      <c r="AB86" s="124"/>
    </row>
    <row r="87" ht="46.5" customHeight="1" spans="1:28">
      <c r="A87" s="91"/>
      <c r="B87" s="170" t="s">
        <v>323</v>
      </c>
      <c r="C87" s="170" t="s">
        <v>323</v>
      </c>
      <c r="D87" s="170" t="s">
        <v>323</v>
      </c>
      <c r="E87" s="170" t="s">
        <v>323</v>
      </c>
      <c r="F87" s="170" t="s">
        <v>323</v>
      </c>
      <c r="G87" s="170" t="s">
        <v>323</v>
      </c>
      <c r="H87" s="170" t="s">
        <v>323</v>
      </c>
      <c r="I87" s="170" t="s">
        <v>323</v>
      </c>
      <c r="J87" s="170" t="s">
        <v>323</v>
      </c>
      <c r="K87" s="170" t="s">
        <v>323</v>
      </c>
      <c r="L87" s="170" t="s">
        <v>323</v>
      </c>
      <c r="M87" s="179" t="s">
        <v>323</v>
      </c>
      <c r="N87" s="170" t="s">
        <v>323</v>
      </c>
      <c r="O87" s="135"/>
      <c r="P87" s="137">
        <v>85</v>
      </c>
      <c r="Q87" s="149">
        <v>3</v>
      </c>
      <c r="R87" s="137">
        <v>0</v>
      </c>
      <c r="S87" s="150">
        <v>0</v>
      </c>
      <c r="T87" s="137">
        <v>1</v>
      </c>
      <c r="U87" s="137">
        <v>4</v>
      </c>
      <c r="V87" s="147"/>
      <c r="W87" s="147"/>
      <c r="X87" s="194">
        <f>SUM(X88)</f>
        <v>0.5</v>
      </c>
      <c r="Y87" s="194"/>
      <c r="Z87" s="208"/>
      <c r="AA87" s="165"/>
      <c r="AB87" s="124"/>
    </row>
    <row r="88" ht="46.5" customHeight="1" spans="1:28">
      <c r="A88" s="91"/>
      <c r="B88" s="170" t="s">
        <v>324</v>
      </c>
      <c r="C88" s="170" t="s">
        <v>324</v>
      </c>
      <c r="D88" s="170" t="s">
        <v>324</v>
      </c>
      <c r="E88" s="170" t="s">
        <v>324</v>
      </c>
      <c r="F88" s="170" t="s">
        <v>324</v>
      </c>
      <c r="G88" s="170" t="s">
        <v>324</v>
      </c>
      <c r="H88" s="170" t="s">
        <v>324</v>
      </c>
      <c r="I88" s="170" t="s">
        <v>324</v>
      </c>
      <c r="J88" s="170" t="s">
        <v>324</v>
      </c>
      <c r="K88" s="170" t="s">
        <v>324</v>
      </c>
      <c r="L88" s="170" t="s">
        <v>324</v>
      </c>
      <c r="M88" s="180" t="s">
        <v>324</v>
      </c>
      <c r="N88" s="170" t="s">
        <v>324</v>
      </c>
      <c r="O88" s="135"/>
      <c r="P88" s="137">
        <v>85</v>
      </c>
      <c r="Q88" s="149">
        <v>3</v>
      </c>
      <c r="R88" s="137">
        <v>5</v>
      </c>
      <c r="S88" s="150">
        <v>0</v>
      </c>
      <c r="T88" s="137">
        <v>1</v>
      </c>
      <c r="U88" s="137">
        <v>4</v>
      </c>
      <c r="V88" s="147"/>
      <c r="W88" s="147"/>
      <c r="X88" s="194">
        <f>SUM(X89)</f>
        <v>0.5</v>
      </c>
      <c r="Y88" s="194"/>
      <c r="Z88" s="208"/>
      <c r="AA88" s="165"/>
      <c r="AB88" s="124"/>
    </row>
    <row r="89" ht="46.5" customHeight="1" spans="1:28">
      <c r="A89" s="91"/>
      <c r="B89" s="170" t="s">
        <v>325</v>
      </c>
      <c r="C89" s="170" t="s">
        <v>325</v>
      </c>
      <c r="D89" s="170" t="s">
        <v>325</v>
      </c>
      <c r="E89" s="170" t="s">
        <v>325</v>
      </c>
      <c r="F89" s="170" t="s">
        <v>325</v>
      </c>
      <c r="G89" s="170" t="s">
        <v>325</v>
      </c>
      <c r="H89" s="170" t="s">
        <v>325</v>
      </c>
      <c r="I89" s="170" t="s">
        <v>325</v>
      </c>
      <c r="J89" s="170" t="s">
        <v>325</v>
      </c>
      <c r="K89" s="170" t="s">
        <v>325</v>
      </c>
      <c r="L89" s="170" t="s">
        <v>325</v>
      </c>
      <c r="M89" s="170" t="s">
        <v>325</v>
      </c>
      <c r="N89" s="170" t="s">
        <v>325</v>
      </c>
      <c r="O89" s="135"/>
      <c r="P89" s="137">
        <v>85</v>
      </c>
      <c r="Q89" s="149">
        <v>3</v>
      </c>
      <c r="R89" s="137">
        <v>5</v>
      </c>
      <c r="S89" s="150">
        <v>60004</v>
      </c>
      <c r="T89" s="137">
        <v>1</v>
      </c>
      <c r="U89" s="137">
        <v>4</v>
      </c>
      <c r="V89" s="147"/>
      <c r="W89" s="147"/>
      <c r="X89" s="194">
        <f>SUM(X90)</f>
        <v>0.5</v>
      </c>
      <c r="Y89" s="194"/>
      <c r="Z89" s="208"/>
      <c r="AA89" s="165"/>
      <c r="AB89" s="124"/>
    </row>
    <row r="90" ht="46.5" customHeight="1" spans="1:28">
      <c r="A90" s="91"/>
      <c r="B90" s="170" t="s">
        <v>326</v>
      </c>
      <c r="C90" s="170" t="s">
        <v>326</v>
      </c>
      <c r="D90" s="170" t="s">
        <v>326</v>
      </c>
      <c r="E90" s="170" t="s">
        <v>326</v>
      </c>
      <c r="F90" s="170" t="s">
        <v>326</v>
      </c>
      <c r="G90" s="170" t="s">
        <v>326</v>
      </c>
      <c r="H90" s="170" t="s">
        <v>326</v>
      </c>
      <c r="I90" s="170" t="s">
        <v>326</v>
      </c>
      <c r="J90" s="170" t="s">
        <v>326</v>
      </c>
      <c r="K90" s="170" t="s">
        <v>326</v>
      </c>
      <c r="L90" s="170" t="s">
        <v>326</v>
      </c>
      <c r="M90" s="170" t="s">
        <v>326</v>
      </c>
      <c r="N90" s="170" t="s">
        <v>326</v>
      </c>
      <c r="O90" s="135"/>
      <c r="P90" s="137">
        <v>85</v>
      </c>
      <c r="Q90" s="149">
        <v>3</v>
      </c>
      <c r="R90" s="137">
        <v>5</v>
      </c>
      <c r="S90" s="150">
        <v>60004</v>
      </c>
      <c r="T90" s="137">
        <v>1</v>
      </c>
      <c r="U90" s="137">
        <v>4</v>
      </c>
      <c r="V90" s="147">
        <v>500</v>
      </c>
      <c r="W90" s="147"/>
      <c r="X90" s="194">
        <f>SUM(X91)</f>
        <v>0.5</v>
      </c>
      <c r="Y90" s="194"/>
      <c r="Z90" s="208"/>
      <c r="AA90" s="165"/>
      <c r="AB90" s="124"/>
    </row>
    <row r="91" ht="31.5" customHeight="1" spans="1:28">
      <c r="A91" s="91"/>
      <c r="B91" s="170" t="s">
        <v>327</v>
      </c>
      <c r="C91" s="170" t="s">
        <v>327</v>
      </c>
      <c r="D91" s="170" t="s">
        <v>327</v>
      </c>
      <c r="E91" s="170" t="s">
        <v>327</v>
      </c>
      <c r="F91" s="170" t="s">
        <v>327</v>
      </c>
      <c r="G91" s="170" t="s">
        <v>327</v>
      </c>
      <c r="H91" s="170" t="s">
        <v>327</v>
      </c>
      <c r="I91" s="170" t="s">
        <v>327</v>
      </c>
      <c r="J91" s="170" t="s">
        <v>327</v>
      </c>
      <c r="K91" s="170" t="s">
        <v>327</v>
      </c>
      <c r="L91" s="170" t="s">
        <v>327</v>
      </c>
      <c r="M91" s="180" t="s">
        <v>327</v>
      </c>
      <c r="N91" s="170" t="s">
        <v>327</v>
      </c>
      <c r="O91" s="135" t="s">
        <v>433</v>
      </c>
      <c r="P91" s="137" t="s">
        <v>371</v>
      </c>
      <c r="Q91" s="149">
        <v>3</v>
      </c>
      <c r="R91" s="137">
        <v>5</v>
      </c>
      <c r="S91" s="150">
        <v>60004</v>
      </c>
      <c r="T91" s="137">
        <v>1</v>
      </c>
      <c r="U91" s="137">
        <v>4</v>
      </c>
      <c r="V91" s="147">
        <v>540</v>
      </c>
      <c r="W91" s="147"/>
      <c r="X91" s="152">
        <v>0.5</v>
      </c>
      <c r="Y91" s="152">
        <v>0</v>
      </c>
      <c r="Z91" s="167">
        <v>0</v>
      </c>
      <c r="AA91" s="165"/>
      <c r="AB91" s="124"/>
    </row>
    <row r="92" ht="56.25" customHeight="1" spans="1:28">
      <c r="A92" s="91"/>
      <c r="B92" s="107"/>
      <c r="C92" s="108"/>
      <c r="D92" s="111"/>
      <c r="E92" s="119" t="s">
        <v>678</v>
      </c>
      <c r="F92" s="120"/>
      <c r="G92" s="120"/>
      <c r="H92" s="120"/>
      <c r="I92" s="120"/>
      <c r="J92" s="120"/>
      <c r="K92" s="120"/>
      <c r="L92" s="120"/>
      <c r="M92" s="120"/>
      <c r="N92" s="120"/>
      <c r="O92" s="135" t="s">
        <v>457</v>
      </c>
      <c r="P92" s="138" t="s">
        <v>371</v>
      </c>
      <c r="Q92" s="154" t="s">
        <v>365</v>
      </c>
      <c r="R92" s="138" t="s">
        <v>260</v>
      </c>
      <c r="S92" s="155" t="s">
        <v>314</v>
      </c>
      <c r="T92" s="138" t="s">
        <v>310</v>
      </c>
      <c r="U92" s="138" t="s">
        <v>310</v>
      </c>
      <c r="V92" s="156" t="s">
        <v>310</v>
      </c>
      <c r="W92" s="147"/>
      <c r="X92" s="157">
        <f t="shared" ref="X92:Z95" si="12">X93</f>
        <v>0</v>
      </c>
      <c r="Y92" s="157">
        <f t="shared" si="12"/>
        <v>0</v>
      </c>
      <c r="Z92" s="169">
        <f t="shared" si="12"/>
        <v>0</v>
      </c>
      <c r="AA92" s="165"/>
      <c r="AB92" s="124"/>
    </row>
    <row r="93" ht="55.5" customHeight="1" spans="1:28">
      <c r="A93" s="91"/>
      <c r="B93" s="92"/>
      <c r="C93" s="93"/>
      <c r="D93" s="114"/>
      <c r="E93" s="115"/>
      <c r="F93" s="116" t="s">
        <v>366</v>
      </c>
      <c r="G93" s="101"/>
      <c r="H93" s="101"/>
      <c r="I93" s="101"/>
      <c r="J93" s="101"/>
      <c r="K93" s="101"/>
      <c r="L93" s="101"/>
      <c r="M93" s="101"/>
      <c r="N93" s="101"/>
      <c r="O93" s="135" t="s">
        <v>460</v>
      </c>
      <c r="P93" s="137" t="s">
        <v>371</v>
      </c>
      <c r="Q93" s="149" t="s">
        <v>365</v>
      </c>
      <c r="R93" s="137" t="s">
        <v>330</v>
      </c>
      <c r="S93" s="150" t="s">
        <v>314</v>
      </c>
      <c r="T93" s="137" t="s">
        <v>310</v>
      </c>
      <c r="U93" s="137" t="s">
        <v>310</v>
      </c>
      <c r="V93" s="147" t="s">
        <v>310</v>
      </c>
      <c r="W93" s="147"/>
      <c r="X93" s="151">
        <f t="shared" si="12"/>
        <v>0</v>
      </c>
      <c r="Y93" s="151">
        <f t="shared" si="12"/>
        <v>0</v>
      </c>
      <c r="Z93" s="166">
        <f t="shared" si="12"/>
        <v>0</v>
      </c>
      <c r="AA93" s="165"/>
      <c r="AB93" s="124"/>
    </row>
    <row r="94" ht="0.75" customHeight="1" spans="1:28">
      <c r="A94" s="91"/>
      <c r="B94" s="96"/>
      <c r="C94" s="97"/>
      <c r="D94" s="117"/>
      <c r="E94" s="118"/>
      <c r="F94" s="100"/>
      <c r="G94" s="101" t="s">
        <v>679</v>
      </c>
      <c r="H94" s="101"/>
      <c r="I94" s="101"/>
      <c r="J94" s="101"/>
      <c r="K94" s="101"/>
      <c r="L94" s="101"/>
      <c r="M94" s="101"/>
      <c r="N94" s="101"/>
      <c r="O94" s="135" t="s">
        <v>461</v>
      </c>
      <c r="P94" s="137" t="s">
        <v>371</v>
      </c>
      <c r="Q94" s="149" t="s">
        <v>458</v>
      </c>
      <c r="R94" s="137" t="s">
        <v>330</v>
      </c>
      <c r="S94" s="150" t="s">
        <v>463</v>
      </c>
      <c r="T94" s="137" t="s">
        <v>310</v>
      </c>
      <c r="U94" s="137" t="s">
        <v>310</v>
      </c>
      <c r="V94" s="147" t="s">
        <v>310</v>
      </c>
      <c r="W94" s="147"/>
      <c r="X94" s="151">
        <f t="shared" si="12"/>
        <v>0</v>
      </c>
      <c r="Y94" s="151">
        <f t="shared" si="12"/>
        <v>0</v>
      </c>
      <c r="Z94" s="166">
        <f t="shared" si="12"/>
        <v>0</v>
      </c>
      <c r="AA94" s="165"/>
      <c r="AB94" s="124"/>
    </row>
    <row r="95" ht="0.75" customHeight="1" spans="1:28">
      <c r="A95" s="91"/>
      <c r="B95" s="96" t="s">
        <v>290</v>
      </c>
      <c r="C95" s="96"/>
      <c r="D95" s="96"/>
      <c r="E95" s="96"/>
      <c r="F95" s="96"/>
      <c r="G95" s="96"/>
      <c r="H95" s="96"/>
      <c r="I95" s="96"/>
      <c r="J95" s="96"/>
      <c r="K95" s="96"/>
      <c r="L95" s="96"/>
      <c r="M95" s="96"/>
      <c r="N95" s="96"/>
      <c r="O95" s="135" t="s">
        <v>461</v>
      </c>
      <c r="P95" s="137" t="s">
        <v>371</v>
      </c>
      <c r="Q95" s="149" t="s">
        <v>458</v>
      </c>
      <c r="R95" s="137" t="s">
        <v>330</v>
      </c>
      <c r="S95" s="150" t="s">
        <v>463</v>
      </c>
      <c r="T95" s="137">
        <v>10</v>
      </c>
      <c r="U95" s="137">
        <v>3</v>
      </c>
      <c r="V95" s="147" t="s">
        <v>310</v>
      </c>
      <c r="W95" s="147"/>
      <c r="X95" s="151">
        <f t="shared" si="12"/>
        <v>0</v>
      </c>
      <c r="Y95" s="151">
        <f t="shared" si="12"/>
        <v>0</v>
      </c>
      <c r="Z95" s="166">
        <f t="shared" si="12"/>
        <v>0</v>
      </c>
      <c r="AA95" s="165"/>
      <c r="AB95" s="124"/>
    </row>
    <row r="96" ht="37.5" customHeight="1" spans="1:28">
      <c r="A96" s="91"/>
      <c r="B96" s="92" t="s">
        <v>334</v>
      </c>
      <c r="C96" s="92"/>
      <c r="D96" s="92"/>
      <c r="E96" s="92"/>
      <c r="F96" s="92"/>
      <c r="G96" s="92"/>
      <c r="H96" s="92"/>
      <c r="I96" s="92"/>
      <c r="J96" s="92"/>
      <c r="K96" s="92"/>
      <c r="L96" s="92"/>
      <c r="M96" s="92"/>
      <c r="N96" s="92"/>
      <c r="O96" s="135" t="s">
        <v>461</v>
      </c>
      <c r="P96" s="137" t="s">
        <v>371</v>
      </c>
      <c r="Q96" s="149" t="s">
        <v>365</v>
      </c>
      <c r="R96" s="137" t="s">
        <v>330</v>
      </c>
      <c r="S96" s="150">
        <v>90055</v>
      </c>
      <c r="T96" s="137">
        <v>3</v>
      </c>
      <c r="U96" s="137">
        <v>10</v>
      </c>
      <c r="V96" s="147">
        <v>240</v>
      </c>
      <c r="W96" s="147"/>
      <c r="X96" s="153">
        <v>0</v>
      </c>
      <c r="Y96" s="153">
        <v>0</v>
      </c>
      <c r="Z96" s="168">
        <v>0</v>
      </c>
      <c r="AA96" s="165"/>
      <c r="AB96" s="124"/>
    </row>
    <row r="97" ht="55.5" customHeight="1" spans="1:28">
      <c r="A97" s="91"/>
      <c r="B97" s="107"/>
      <c r="C97" s="108"/>
      <c r="D97" s="109" t="s">
        <v>680</v>
      </c>
      <c r="E97" s="109"/>
      <c r="F97" s="110"/>
      <c r="G97" s="110"/>
      <c r="H97" s="110"/>
      <c r="I97" s="110"/>
      <c r="J97" s="110"/>
      <c r="K97" s="110"/>
      <c r="L97" s="110"/>
      <c r="M97" s="110"/>
      <c r="N97" s="110"/>
      <c r="O97" s="135" t="s">
        <v>322</v>
      </c>
      <c r="P97" s="136" t="s">
        <v>329</v>
      </c>
      <c r="Q97" s="144" t="s">
        <v>313</v>
      </c>
      <c r="R97" s="136" t="s">
        <v>260</v>
      </c>
      <c r="S97" s="145" t="s">
        <v>314</v>
      </c>
      <c r="T97" s="136" t="s">
        <v>310</v>
      </c>
      <c r="U97" s="136" t="s">
        <v>310</v>
      </c>
      <c r="V97" s="146" t="s">
        <v>310</v>
      </c>
      <c r="W97" s="147"/>
      <c r="X97" s="148">
        <f>X98+X113+X102+X108+X110</f>
        <v>3300.6</v>
      </c>
      <c r="Y97" s="148">
        <f>Y98+Y102+Y108+Y115</f>
        <v>4107.36</v>
      </c>
      <c r="Z97" s="148">
        <f>Z98+Z113+Z102+Z110+Z116+Z108</f>
        <v>3438.751</v>
      </c>
      <c r="AA97" s="165"/>
      <c r="AB97" s="124"/>
    </row>
    <row r="98" ht="29.25" customHeight="1" spans="1:28">
      <c r="A98" s="91"/>
      <c r="B98" s="92"/>
      <c r="C98" s="93"/>
      <c r="D98" s="111"/>
      <c r="E98" s="115"/>
      <c r="F98" s="116" t="s">
        <v>315</v>
      </c>
      <c r="G98" s="101"/>
      <c r="H98" s="101"/>
      <c r="I98" s="101"/>
      <c r="J98" s="101"/>
      <c r="K98" s="101"/>
      <c r="L98" s="101"/>
      <c r="M98" s="101"/>
      <c r="N98" s="101"/>
      <c r="O98" s="135" t="s">
        <v>328</v>
      </c>
      <c r="P98" s="137" t="s">
        <v>329</v>
      </c>
      <c r="Q98" s="149" t="s">
        <v>313</v>
      </c>
      <c r="R98" s="137" t="s">
        <v>330</v>
      </c>
      <c r="S98" s="150" t="s">
        <v>314</v>
      </c>
      <c r="T98" s="137">
        <v>1</v>
      </c>
      <c r="U98" s="137">
        <v>2</v>
      </c>
      <c r="V98" s="147" t="s">
        <v>310</v>
      </c>
      <c r="W98" s="147"/>
      <c r="X98" s="151">
        <f>X99</f>
        <v>846.197</v>
      </c>
      <c r="Y98" s="151">
        <f>Y99</f>
        <v>904.66</v>
      </c>
      <c r="Z98" s="166">
        <f>Z99</f>
        <v>904.66</v>
      </c>
      <c r="AA98" s="165"/>
      <c r="AB98" s="124"/>
    </row>
    <row r="99" ht="15" customHeight="1" spans="1:28">
      <c r="A99" s="91"/>
      <c r="B99" s="96"/>
      <c r="C99" s="97"/>
      <c r="D99" s="117"/>
      <c r="E99" s="118"/>
      <c r="F99" s="100"/>
      <c r="G99" s="101" t="s">
        <v>316</v>
      </c>
      <c r="H99" s="101"/>
      <c r="I99" s="101"/>
      <c r="J99" s="101"/>
      <c r="K99" s="101"/>
      <c r="L99" s="101"/>
      <c r="M99" s="101"/>
      <c r="N99" s="101"/>
      <c r="O99" s="135" t="s">
        <v>332</v>
      </c>
      <c r="P99" s="137" t="s">
        <v>329</v>
      </c>
      <c r="Q99" s="149" t="s">
        <v>313</v>
      </c>
      <c r="R99" s="137" t="s">
        <v>330</v>
      </c>
      <c r="S99" s="150">
        <v>10001</v>
      </c>
      <c r="T99" s="137">
        <v>1</v>
      </c>
      <c r="U99" s="137">
        <v>2</v>
      </c>
      <c r="V99" s="147" t="s">
        <v>310</v>
      </c>
      <c r="W99" s="147"/>
      <c r="X99" s="151">
        <f>SUM(X100)</f>
        <v>846.197</v>
      </c>
      <c r="Y99" s="151">
        <f>SUM(Y100)</f>
        <v>904.66</v>
      </c>
      <c r="Z99" s="166">
        <f>SUM(Z100)</f>
        <v>904.66</v>
      </c>
      <c r="AA99" s="165"/>
      <c r="AB99" s="124"/>
    </row>
    <row r="100" ht="28.5" customHeight="1" spans="1:28">
      <c r="A100" s="91"/>
      <c r="B100" s="96"/>
      <c r="C100" s="97"/>
      <c r="D100" s="117"/>
      <c r="E100" s="171"/>
      <c r="F100" s="100"/>
      <c r="G100" s="101"/>
      <c r="H100" s="101"/>
      <c r="I100" s="101"/>
      <c r="J100" s="101"/>
      <c r="K100" s="101"/>
      <c r="L100" s="101"/>
      <c r="M100" s="101" t="s">
        <v>318</v>
      </c>
      <c r="N100" s="101"/>
      <c r="O100" s="135"/>
      <c r="P100" s="137">
        <v>86</v>
      </c>
      <c r="Q100" s="149">
        <v>0</v>
      </c>
      <c r="R100" s="137">
        <v>1</v>
      </c>
      <c r="S100" s="150">
        <v>10001</v>
      </c>
      <c r="T100" s="137">
        <v>1</v>
      </c>
      <c r="U100" s="137">
        <v>2</v>
      </c>
      <c r="V100" s="147">
        <v>120</v>
      </c>
      <c r="W100" s="147"/>
      <c r="X100" s="152">
        <v>846.197</v>
      </c>
      <c r="Y100" s="152">
        <v>904.66</v>
      </c>
      <c r="Z100" s="167">
        <v>904.66</v>
      </c>
      <c r="AA100" s="165"/>
      <c r="AB100" s="124"/>
    </row>
    <row r="101" ht="15" hidden="1" customHeight="1" spans="1:28">
      <c r="A101" s="91"/>
      <c r="B101" s="96"/>
      <c r="C101" s="97"/>
      <c r="D101" s="117"/>
      <c r="E101" s="171"/>
      <c r="F101" s="100"/>
      <c r="G101" s="101"/>
      <c r="H101" s="101"/>
      <c r="I101" s="101"/>
      <c r="J101" s="101"/>
      <c r="K101" s="101"/>
      <c r="L101" s="101"/>
      <c r="M101" s="101" t="s">
        <v>315</v>
      </c>
      <c r="N101" s="101"/>
      <c r="O101" s="135"/>
      <c r="P101" s="137">
        <v>86</v>
      </c>
      <c r="Q101" s="149">
        <v>0</v>
      </c>
      <c r="R101" s="137">
        <v>1</v>
      </c>
      <c r="S101" s="150">
        <v>0</v>
      </c>
      <c r="T101" s="137"/>
      <c r="U101" s="137"/>
      <c r="V101" s="147"/>
      <c r="W101" s="147"/>
      <c r="X101" s="151">
        <v>0</v>
      </c>
      <c r="Y101" s="151">
        <v>0</v>
      </c>
      <c r="Z101" s="166">
        <v>0</v>
      </c>
      <c r="AA101" s="165"/>
      <c r="AB101" s="124"/>
    </row>
    <row r="102" ht="15" customHeight="1" spans="1:28">
      <c r="A102" s="91"/>
      <c r="B102" s="96"/>
      <c r="C102" s="97"/>
      <c r="D102" s="117"/>
      <c r="E102" s="171"/>
      <c r="F102" s="100"/>
      <c r="G102" s="101"/>
      <c r="H102" s="101"/>
      <c r="I102" s="101"/>
      <c r="J102" s="101"/>
      <c r="K102" s="101"/>
      <c r="L102" s="101"/>
      <c r="M102" s="101" t="s">
        <v>331</v>
      </c>
      <c r="N102" s="101"/>
      <c r="O102" s="135"/>
      <c r="P102" s="137">
        <v>86</v>
      </c>
      <c r="Q102" s="149">
        <v>0</v>
      </c>
      <c r="R102" s="137">
        <v>1</v>
      </c>
      <c r="S102" s="150">
        <v>10002</v>
      </c>
      <c r="T102" s="137"/>
      <c r="U102" s="137"/>
      <c r="V102" s="147"/>
      <c r="W102" s="147"/>
      <c r="X102" s="151">
        <f>SUM(X103+X106)</f>
        <v>1922.989</v>
      </c>
      <c r="Y102" s="151">
        <f>SUM(Y103+Y106)</f>
        <v>3159.72</v>
      </c>
      <c r="Z102" s="151">
        <f>SUM(Z103+Z106)</f>
        <v>2411.991</v>
      </c>
      <c r="AA102" s="165"/>
      <c r="AB102" s="124"/>
    </row>
    <row r="103" ht="43.5" customHeight="1" spans="1:28">
      <c r="A103" s="91"/>
      <c r="B103" s="96" t="s">
        <v>263</v>
      </c>
      <c r="C103" s="96"/>
      <c r="D103" s="96"/>
      <c r="E103" s="96"/>
      <c r="F103" s="96"/>
      <c r="G103" s="96"/>
      <c r="H103" s="96"/>
      <c r="I103" s="96"/>
      <c r="J103" s="96"/>
      <c r="K103" s="96"/>
      <c r="L103" s="96"/>
      <c r="M103" s="96"/>
      <c r="N103" s="96"/>
      <c r="O103" s="135" t="s">
        <v>332</v>
      </c>
      <c r="P103" s="137" t="s">
        <v>329</v>
      </c>
      <c r="Q103" s="149" t="s">
        <v>313</v>
      </c>
      <c r="R103" s="137" t="s">
        <v>330</v>
      </c>
      <c r="S103" s="150" t="s">
        <v>333</v>
      </c>
      <c r="T103" s="137">
        <v>1</v>
      </c>
      <c r="U103" s="137">
        <v>4</v>
      </c>
      <c r="V103" s="147" t="s">
        <v>310</v>
      </c>
      <c r="W103" s="147"/>
      <c r="X103" s="151">
        <f>X104+X105</f>
        <v>1922.989</v>
      </c>
      <c r="Y103" s="151">
        <f>Y104+Y105</f>
        <v>3159.72</v>
      </c>
      <c r="Z103" s="151">
        <f>Z104+Z105</f>
        <v>2411.991</v>
      </c>
      <c r="AA103" s="165"/>
      <c r="AB103" s="124"/>
    </row>
    <row r="104" ht="29.25" customHeight="1" spans="1:28">
      <c r="A104" s="91"/>
      <c r="B104" s="96" t="s">
        <v>318</v>
      </c>
      <c r="C104" s="96"/>
      <c r="D104" s="96"/>
      <c r="E104" s="96"/>
      <c r="F104" s="96"/>
      <c r="G104" s="96"/>
      <c r="H104" s="96"/>
      <c r="I104" s="96"/>
      <c r="J104" s="96"/>
      <c r="K104" s="96"/>
      <c r="L104" s="96"/>
      <c r="M104" s="96"/>
      <c r="N104" s="96"/>
      <c r="O104" s="135" t="s">
        <v>332</v>
      </c>
      <c r="P104" s="137" t="s">
        <v>329</v>
      </c>
      <c r="Q104" s="149" t="s">
        <v>313</v>
      </c>
      <c r="R104" s="137" t="s">
        <v>330</v>
      </c>
      <c r="S104" s="150" t="s">
        <v>333</v>
      </c>
      <c r="T104" s="137">
        <v>1</v>
      </c>
      <c r="U104" s="137">
        <v>4</v>
      </c>
      <c r="V104" s="147" t="s">
        <v>320</v>
      </c>
      <c r="W104" s="147"/>
      <c r="X104" s="153">
        <v>789.43</v>
      </c>
      <c r="Y104" s="153">
        <v>1975</v>
      </c>
      <c r="Z104" s="168">
        <v>1975.09</v>
      </c>
      <c r="AA104" s="165"/>
      <c r="AB104" s="124"/>
    </row>
    <row r="105" ht="29.25" customHeight="1" spans="1:28">
      <c r="A105" s="91"/>
      <c r="B105" s="96"/>
      <c r="C105" s="96"/>
      <c r="D105" s="96"/>
      <c r="E105" s="96"/>
      <c r="F105" s="96"/>
      <c r="G105" s="96"/>
      <c r="H105" s="96"/>
      <c r="I105" s="96"/>
      <c r="J105" s="96"/>
      <c r="K105" s="96"/>
      <c r="L105" s="96"/>
      <c r="M105" s="96" t="s">
        <v>334</v>
      </c>
      <c r="N105" s="96"/>
      <c r="O105" s="135"/>
      <c r="P105" s="137">
        <v>86</v>
      </c>
      <c r="Q105" s="149">
        <v>0</v>
      </c>
      <c r="R105" s="137">
        <v>1</v>
      </c>
      <c r="S105" s="150">
        <v>10002</v>
      </c>
      <c r="T105" s="137">
        <v>1</v>
      </c>
      <c r="U105" s="137">
        <v>4</v>
      </c>
      <c r="V105" s="147">
        <v>240</v>
      </c>
      <c r="W105" s="147"/>
      <c r="X105" s="153">
        <v>1133.559</v>
      </c>
      <c r="Y105" s="153">
        <v>1184.72</v>
      </c>
      <c r="Z105" s="168">
        <v>436.901</v>
      </c>
      <c r="AA105" s="165"/>
      <c r="AB105" s="124"/>
    </row>
    <row r="106" ht="29.25" customHeight="1" spans="1:28">
      <c r="A106" s="91"/>
      <c r="B106" s="96"/>
      <c r="C106" s="96"/>
      <c r="D106" s="96"/>
      <c r="E106" s="96"/>
      <c r="F106" s="96"/>
      <c r="G106" s="96"/>
      <c r="H106" s="96"/>
      <c r="I106" s="96"/>
      <c r="J106" s="96"/>
      <c r="K106" s="96"/>
      <c r="L106" s="96"/>
      <c r="M106" s="96" t="s">
        <v>335</v>
      </c>
      <c r="N106" s="96"/>
      <c r="O106" s="135"/>
      <c r="P106" s="137">
        <v>86</v>
      </c>
      <c r="Q106" s="149">
        <v>0</v>
      </c>
      <c r="R106" s="137">
        <v>1</v>
      </c>
      <c r="S106" s="150">
        <v>78888</v>
      </c>
      <c r="T106" s="137">
        <v>1</v>
      </c>
      <c r="U106" s="137">
        <v>4</v>
      </c>
      <c r="V106" s="147"/>
      <c r="W106" s="147"/>
      <c r="X106" s="194">
        <f>SUM(X107)</f>
        <v>0</v>
      </c>
      <c r="Y106" s="194">
        <f>SUM(Y107)</f>
        <v>0</v>
      </c>
      <c r="Z106" s="194">
        <f>SUM(Z107)</f>
        <v>0</v>
      </c>
      <c r="AA106" s="165"/>
      <c r="AB106" s="124"/>
    </row>
    <row r="107" ht="29.25" customHeight="1" spans="1:28">
      <c r="A107" s="91"/>
      <c r="B107" s="96"/>
      <c r="C107" s="96"/>
      <c r="D107" s="96"/>
      <c r="E107" s="96"/>
      <c r="F107" s="96"/>
      <c r="G107" s="96"/>
      <c r="H107" s="96"/>
      <c r="I107" s="96"/>
      <c r="J107" s="96"/>
      <c r="K107" s="96"/>
      <c r="L107" s="96"/>
      <c r="M107" s="96" t="s">
        <v>318</v>
      </c>
      <c r="N107" s="96"/>
      <c r="O107" s="135"/>
      <c r="P107" s="137">
        <v>86</v>
      </c>
      <c r="Q107" s="149">
        <v>0</v>
      </c>
      <c r="R107" s="137">
        <v>1</v>
      </c>
      <c r="S107" s="150">
        <v>78888</v>
      </c>
      <c r="T107" s="137">
        <v>1</v>
      </c>
      <c r="U107" s="137">
        <v>4</v>
      </c>
      <c r="V107" s="147">
        <v>120</v>
      </c>
      <c r="W107" s="147"/>
      <c r="X107" s="153">
        <v>0</v>
      </c>
      <c r="Y107" s="153">
        <v>0</v>
      </c>
      <c r="Z107" s="168">
        <v>0</v>
      </c>
      <c r="AA107" s="165"/>
      <c r="AB107" s="124"/>
    </row>
    <row r="108" ht="29.25" customHeight="1" spans="1:28">
      <c r="A108" s="91"/>
      <c r="B108" s="96"/>
      <c r="C108" s="96"/>
      <c r="D108" s="96"/>
      <c r="E108" s="96"/>
      <c r="F108" s="96"/>
      <c r="G108" s="96"/>
      <c r="H108" s="96"/>
      <c r="I108" s="96"/>
      <c r="J108" s="96"/>
      <c r="K108" s="96"/>
      <c r="L108" s="96"/>
      <c r="M108" s="96" t="s">
        <v>336</v>
      </c>
      <c r="N108" s="96"/>
      <c r="O108" s="135"/>
      <c r="P108" s="137">
        <v>86</v>
      </c>
      <c r="Q108" s="149">
        <v>0</v>
      </c>
      <c r="R108" s="137">
        <v>1</v>
      </c>
      <c r="S108" s="150">
        <v>90002</v>
      </c>
      <c r="T108" s="137">
        <v>1</v>
      </c>
      <c r="U108" s="137">
        <v>4</v>
      </c>
      <c r="V108" s="147"/>
      <c r="W108" s="147"/>
      <c r="X108" s="151">
        <f>SUM(X109)</f>
        <v>489.434</v>
      </c>
      <c r="Y108" s="151">
        <f>SUM(Y109)</f>
        <v>0</v>
      </c>
      <c r="Z108" s="166">
        <f>SUM(Z109)</f>
        <v>0</v>
      </c>
      <c r="AA108" s="165"/>
      <c r="AB108" s="124"/>
    </row>
    <row r="109" ht="29.25" customHeight="1" spans="1:28">
      <c r="A109" s="91"/>
      <c r="B109" s="96"/>
      <c r="C109" s="96"/>
      <c r="D109" s="96"/>
      <c r="E109" s="96"/>
      <c r="F109" s="96"/>
      <c r="G109" s="96"/>
      <c r="H109" s="96"/>
      <c r="I109" s="96"/>
      <c r="J109" s="96"/>
      <c r="K109" s="96"/>
      <c r="L109" s="96"/>
      <c r="M109" s="96" t="s">
        <v>318</v>
      </c>
      <c r="N109" s="96"/>
      <c r="O109" s="135"/>
      <c r="P109" s="137">
        <v>86</v>
      </c>
      <c r="Q109" s="149">
        <v>0</v>
      </c>
      <c r="R109" s="137">
        <v>1</v>
      </c>
      <c r="S109" s="150">
        <v>90002</v>
      </c>
      <c r="T109" s="137">
        <v>1</v>
      </c>
      <c r="U109" s="137">
        <v>4</v>
      </c>
      <c r="V109" s="147">
        <v>120</v>
      </c>
      <c r="W109" s="147"/>
      <c r="X109" s="153">
        <v>489.434</v>
      </c>
      <c r="Y109" s="153">
        <v>0</v>
      </c>
      <c r="Z109" s="168"/>
      <c r="AA109" s="165"/>
      <c r="AB109" s="124"/>
    </row>
    <row r="110" ht="50.25" customHeight="1" spans="1:28">
      <c r="A110" s="91"/>
      <c r="B110" s="96"/>
      <c r="C110" s="96"/>
      <c r="D110" s="96"/>
      <c r="E110" s="96"/>
      <c r="F110" s="96"/>
      <c r="G110" s="96"/>
      <c r="H110" s="96"/>
      <c r="I110" s="96"/>
      <c r="J110" s="96"/>
      <c r="K110" s="96"/>
      <c r="L110" s="96"/>
      <c r="M110" s="96" t="s">
        <v>337</v>
      </c>
      <c r="N110" s="96"/>
      <c r="O110" s="135"/>
      <c r="P110" s="137">
        <v>86</v>
      </c>
      <c r="Q110" s="149">
        <v>0</v>
      </c>
      <c r="R110" s="137">
        <v>10</v>
      </c>
      <c r="S110" s="150">
        <v>0</v>
      </c>
      <c r="T110" s="137">
        <v>1</v>
      </c>
      <c r="U110" s="137">
        <v>4</v>
      </c>
      <c r="V110" s="147"/>
      <c r="W110" s="147"/>
      <c r="X110" s="194">
        <f t="shared" ref="X110:Z111" si="13">SUM(X111)</f>
        <v>4</v>
      </c>
      <c r="Y110" s="194">
        <f t="shared" si="13"/>
        <v>4</v>
      </c>
      <c r="Z110" s="194">
        <f t="shared" si="13"/>
        <v>4</v>
      </c>
      <c r="AA110" s="165"/>
      <c r="AB110" s="124"/>
    </row>
    <row r="111" s="75" customFormat="1" ht="51.75" customHeight="1" spans="1:28">
      <c r="A111" s="172"/>
      <c r="B111" s="173"/>
      <c r="C111" s="173"/>
      <c r="D111" s="173"/>
      <c r="E111" s="173"/>
      <c r="F111" s="173"/>
      <c r="G111" s="173"/>
      <c r="H111" s="173"/>
      <c r="I111" s="173"/>
      <c r="J111" s="173"/>
      <c r="K111" s="173"/>
      <c r="L111" s="173"/>
      <c r="M111" s="173" t="s">
        <v>338</v>
      </c>
      <c r="N111" s="173"/>
      <c r="O111" s="181"/>
      <c r="P111" s="182">
        <v>86</v>
      </c>
      <c r="Q111" s="195">
        <v>0</v>
      </c>
      <c r="R111" s="182">
        <v>10</v>
      </c>
      <c r="S111" s="196">
        <v>10040</v>
      </c>
      <c r="T111" s="182">
        <v>1</v>
      </c>
      <c r="U111" s="182">
        <v>4</v>
      </c>
      <c r="V111" s="197"/>
      <c r="W111" s="197"/>
      <c r="X111" s="194">
        <f t="shared" si="13"/>
        <v>4</v>
      </c>
      <c r="Y111" s="194">
        <f t="shared" si="13"/>
        <v>4</v>
      </c>
      <c r="Z111" s="208">
        <f t="shared" si="13"/>
        <v>4</v>
      </c>
      <c r="AA111" s="209"/>
      <c r="AB111" s="210"/>
    </row>
    <row r="112" ht="29.25" customHeight="1" spans="1:28">
      <c r="A112" s="91"/>
      <c r="B112" s="96"/>
      <c r="C112" s="96"/>
      <c r="D112" s="96"/>
      <c r="E112" s="96"/>
      <c r="F112" s="96"/>
      <c r="G112" s="96"/>
      <c r="H112" s="96"/>
      <c r="I112" s="96"/>
      <c r="J112" s="96"/>
      <c r="K112" s="96"/>
      <c r="L112" s="96"/>
      <c r="M112" s="96" t="s">
        <v>341</v>
      </c>
      <c r="N112" s="96"/>
      <c r="O112" s="135"/>
      <c r="P112" s="137">
        <v>86</v>
      </c>
      <c r="Q112" s="149">
        <v>0</v>
      </c>
      <c r="R112" s="137">
        <v>10</v>
      </c>
      <c r="S112" s="150">
        <v>10040</v>
      </c>
      <c r="T112" s="137">
        <v>1</v>
      </c>
      <c r="U112" s="137">
        <v>4</v>
      </c>
      <c r="V112" s="147">
        <v>540</v>
      </c>
      <c r="W112" s="147"/>
      <c r="X112" s="153">
        <v>4</v>
      </c>
      <c r="Y112" s="153">
        <v>4</v>
      </c>
      <c r="Z112" s="168">
        <v>4</v>
      </c>
      <c r="AA112" s="165"/>
      <c r="AB112" s="124"/>
    </row>
    <row r="113" ht="29.25" customHeight="1" spans="1:28">
      <c r="A113" s="91"/>
      <c r="B113" s="96"/>
      <c r="C113" s="96"/>
      <c r="D113" s="96"/>
      <c r="E113" s="96"/>
      <c r="F113" s="96"/>
      <c r="G113" s="96"/>
      <c r="H113" s="96"/>
      <c r="I113" s="96"/>
      <c r="J113" s="96"/>
      <c r="K113" s="96"/>
      <c r="L113" s="96"/>
      <c r="M113" s="96" t="s">
        <v>350</v>
      </c>
      <c r="N113" s="96"/>
      <c r="O113" s="135"/>
      <c r="P113" s="137">
        <v>86</v>
      </c>
      <c r="Q113" s="149">
        <v>0</v>
      </c>
      <c r="R113" s="137">
        <v>7</v>
      </c>
      <c r="S113" s="150">
        <v>0</v>
      </c>
      <c r="T113" s="137">
        <v>1</v>
      </c>
      <c r="U113" s="137">
        <v>13</v>
      </c>
      <c r="V113" s="147"/>
      <c r="W113" s="147"/>
      <c r="X113" s="194">
        <f t="shared" ref="X113:Z114" si="14">SUM(X114)</f>
        <v>37.98</v>
      </c>
      <c r="Y113" s="194">
        <f t="shared" si="14"/>
        <v>42.98</v>
      </c>
      <c r="Z113" s="194">
        <f t="shared" si="14"/>
        <v>6</v>
      </c>
      <c r="AA113" s="165"/>
      <c r="AB113" s="124"/>
    </row>
    <row r="114" ht="29.25" customHeight="1" spans="1:28">
      <c r="A114" s="91"/>
      <c r="B114" s="96"/>
      <c r="C114" s="96"/>
      <c r="D114" s="96"/>
      <c r="E114" s="96"/>
      <c r="F114" s="96"/>
      <c r="G114" s="96"/>
      <c r="H114" s="96"/>
      <c r="I114" s="96"/>
      <c r="J114" s="96"/>
      <c r="K114" s="96"/>
      <c r="L114" s="96"/>
      <c r="M114" s="96" t="s">
        <v>351</v>
      </c>
      <c r="N114" s="96"/>
      <c r="O114" s="135"/>
      <c r="P114" s="137">
        <v>86</v>
      </c>
      <c r="Q114" s="149">
        <v>0</v>
      </c>
      <c r="R114" s="137">
        <v>7</v>
      </c>
      <c r="S114" s="150">
        <v>95555</v>
      </c>
      <c r="T114" s="137">
        <v>1</v>
      </c>
      <c r="U114" s="137">
        <v>13</v>
      </c>
      <c r="V114" s="147"/>
      <c r="W114" s="147"/>
      <c r="X114" s="194">
        <f t="shared" si="14"/>
        <v>37.98</v>
      </c>
      <c r="Y114" s="194">
        <f t="shared" si="14"/>
        <v>42.98</v>
      </c>
      <c r="Z114" s="194">
        <f t="shared" si="14"/>
        <v>6</v>
      </c>
      <c r="AA114" s="165"/>
      <c r="AB114" s="124"/>
    </row>
    <row r="115" ht="29.25" customHeight="1" spans="1:28">
      <c r="A115" s="91"/>
      <c r="B115" s="92" t="s">
        <v>346</v>
      </c>
      <c r="C115" s="92"/>
      <c r="D115" s="92"/>
      <c r="E115" s="92"/>
      <c r="F115" s="92"/>
      <c r="G115" s="92"/>
      <c r="H115" s="92"/>
      <c r="I115" s="92"/>
      <c r="J115" s="92"/>
      <c r="K115" s="92"/>
      <c r="L115" s="92"/>
      <c r="M115" s="92"/>
      <c r="N115" s="92"/>
      <c r="O115" s="135" t="s">
        <v>332</v>
      </c>
      <c r="P115" s="137" t="s">
        <v>329</v>
      </c>
      <c r="Q115" s="149" t="s">
        <v>313</v>
      </c>
      <c r="R115" s="137">
        <v>7</v>
      </c>
      <c r="S115" s="150">
        <v>95555</v>
      </c>
      <c r="T115" s="137">
        <v>1</v>
      </c>
      <c r="U115" s="137">
        <v>13</v>
      </c>
      <c r="V115" s="147">
        <v>850</v>
      </c>
      <c r="W115" s="147"/>
      <c r="X115" s="153">
        <v>37.98</v>
      </c>
      <c r="Y115" s="153">
        <v>42.98</v>
      </c>
      <c r="Z115" s="168">
        <v>6</v>
      </c>
      <c r="AA115" s="165"/>
      <c r="AB115" s="124"/>
    </row>
    <row r="116" ht="29.25" customHeight="1" spans="1:28">
      <c r="A116" s="91"/>
      <c r="B116" s="107"/>
      <c r="C116" s="108"/>
      <c r="D116" s="111"/>
      <c r="E116" s="115"/>
      <c r="F116" s="121" t="s">
        <v>354</v>
      </c>
      <c r="G116" s="122"/>
      <c r="H116" s="122"/>
      <c r="I116" s="122"/>
      <c r="J116" s="122"/>
      <c r="K116" s="122"/>
      <c r="L116" s="122"/>
      <c r="M116" s="122"/>
      <c r="N116" s="122"/>
      <c r="O116" s="135" t="s">
        <v>355</v>
      </c>
      <c r="P116" s="137" t="s">
        <v>329</v>
      </c>
      <c r="Q116" s="149" t="s">
        <v>313</v>
      </c>
      <c r="R116" s="137" t="s">
        <v>356</v>
      </c>
      <c r="S116" s="150" t="s">
        <v>314</v>
      </c>
      <c r="T116" s="137" t="s">
        <v>310</v>
      </c>
      <c r="U116" s="137" t="s">
        <v>310</v>
      </c>
      <c r="V116" s="147" t="s">
        <v>310</v>
      </c>
      <c r="W116" s="147"/>
      <c r="X116" s="151">
        <f t="shared" ref="X116:Z117" si="15">X117</f>
        <v>104.8</v>
      </c>
      <c r="Y116" s="151">
        <f t="shared" si="15"/>
        <v>108.3</v>
      </c>
      <c r="Z116" s="166">
        <f t="shared" si="15"/>
        <v>112.1</v>
      </c>
      <c r="AA116" s="165"/>
      <c r="AB116" s="124"/>
    </row>
    <row r="117" ht="29.25" customHeight="1" spans="1:28">
      <c r="A117" s="91"/>
      <c r="B117" s="96"/>
      <c r="C117" s="97"/>
      <c r="D117" s="117"/>
      <c r="E117" s="118"/>
      <c r="F117" s="100"/>
      <c r="G117" s="101" t="s">
        <v>357</v>
      </c>
      <c r="H117" s="101"/>
      <c r="I117" s="101"/>
      <c r="J117" s="101"/>
      <c r="K117" s="101"/>
      <c r="L117" s="101"/>
      <c r="M117" s="101"/>
      <c r="N117" s="101"/>
      <c r="O117" s="135" t="s">
        <v>358</v>
      </c>
      <c r="P117" s="137" t="s">
        <v>329</v>
      </c>
      <c r="Q117" s="149" t="s">
        <v>313</v>
      </c>
      <c r="R117" s="137" t="s">
        <v>356</v>
      </c>
      <c r="S117" s="150" t="s">
        <v>359</v>
      </c>
      <c r="T117" s="137" t="s">
        <v>310</v>
      </c>
      <c r="U117" s="137" t="s">
        <v>310</v>
      </c>
      <c r="V117" s="147" t="s">
        <v>310</v>
      </c>
      <c r="W117" s="147"/>
      <c r="X117" s="151">
        <f t="shared" si="15"/>
        <v>104.8</v>
      </c>
      <c r="Y117" s="151">
        <f t="shared" si="15"/>
        <v>108.3</v>
      </c>
      <c r="Z117" s="166">
        <f t="shared" si="15"/>
        <v>112.1</v>
      </c>
      <c r="AA117" s="165"/>
      <c r="AB117" s="124"/>
    </row>
    <row r="118" ht="15" customHeight="1" spans="1:28">
      <c r="A118" s="91"/>
      <c r="B118" s="96" t="s">
        <v>269</v>
      </c>
      <c r="C118" s="96"/>
      <c r="D118" s="96"/>
      <c r="E118" s="96"/>
      <c r="F118" s="96"/>
      <c r="G118" s="96"/>
      <c r="H118" s="96"/>
      <c r="I118" s="96"/>
      <c r="J118" s="96"/>
      <c r="K118" s="96"/>
      <c r="L118" s="96"/>
      <c r="M118" s="96"/>
      <c r="N118" s="96"/>
      <c r="O118" s="135" t="s">
        <v>358</v>
      </c>
      <c r="P118" s="137" t="s">
        <v>329</v>
      </c>
      <c r="Q118" s="149" t="s">
        <v>313</v>
      </c>
      <c r="R118" s="137" t="s">
        <v>356</v>
      </c>
      <c r="S118" s="150" t="s">
        <v>359</v>
      </c>
      <c r="T118" s="137">
        <v>2</v>
      </c>
      <c r="U118" s="137">
        <v>3</v>
      </c>
      <c r="V118" s="147" t="s">
        <v>310</v>
      </c>
      <c r="W118" s="147"/>
      <c r="X118" s="151">
        <f>X119+X120</f>
        <v>104.8</v>
      </c>
      <c r="Y118" s="151">
        <f>Y119+Y120</f>
        <v>108.3</v>
      </c>
      <c r="Z118" s="166">
        <f>Z119+Z120</f>
        <v>112.1</v>
      </c>
      <c r="AA118" s="165"/>
      <c r="AB118" s="124"/>
    </row>
    <row r="119" ht="29.25" customHeight="1" spans="1:28">
      <c r="A119" s="91"/>
      <c r="B119" s="96" t="s">
        <v>318</v>
      </c>
      <c r="C119" s="96"/>
      <c r="D119" s="96"/>
      <c r="E119" s="96"/>
      <c r="F119" s="96"/>
      <c r="G119" s="96"/>
      <c r="H119" s="96"/>
      <c r="I119" s="96"/>
      <c r="J119" s="96"/>
      <c r="K119" s="96"/>
      <c r="L119" s="96"/>
      <c r="M119" s="96"/>
      <c r="N119" s="96"/>
      <c r="O119" s="135" t="s">
        <v>358</v>
      </c>
      <c r="P119" s="137" t="s">
        <v>329</v>
      </c>
      <c r="Q119" s="149" t="s">
        <v>313</v>
      </c>
      <c r="R119" s="137" t="s">
        <v>356</v>
      </c>
      <c r="S119" s="150" t="s">
        <v>359</v>
      </c>
      <c r="T119" s="137">
        <v>2</v>
      </c>
      <c r="U119" s="137">
        <v>3</v>
      </c>
      <c r="V119" s="147" t="s">
        <v>320</v>
      </c>
      <c r="W119" s="147"/>
      <c r="X119" s="153">
        <v>97.096</v>
      </c>
      <c r="Y119" s="153">
        <v>97.096</v>
      </c>
      <c r="Z119" s="168">
        <v>97.096</v>
      </c>
      <c r="AA119" s="165"/>
      <c r="AB119" s="124"/>
    </row>
    <row r="120" ht="36" customHeight="1" spans="1:28">
      <c r="A120" s="91"/>
      <c r="B120" s="92" t="s">
        <v>334</v>
      </c>
      <c r="C120" s="92"/>
      <c r="D120" s="92"/>
      <c r="E120" s="92"/>
      <c r="F120" s="92"/>
      <c r="G120" s="92"/>
      <c r="H120" s="92"/>
      <c r="I120" s="92"/>
      <c r="J120" s="92"/>
      <c r="K120" s="92"/>
      <c r="L120" s="92"/>
      <c r="M120" s="92"/>
      <c r="N120" s="92"/>
      <c r="O120" s="135" t="s">
        <v>358</v>
      </c>
      <c r="P120" s="137" t="s">
        <v>329</v>
      </c>
      <c r="Q120" s="149" t="s">
        <v>313</v>
      </c>
      <c r="R120" s="137" t="s">
        <v>356</v>
      </c>
      <c r="S120" s="150" t="s">
        <v>359</v>
      </c>
      <c r="T120" s="137">
        <v>2</v>
      </c>
      <c r="U120" s="137">
        <v>3</v>
      </c>
      <c r="V120" s="147" t="s">
        <v>360</v>
      </c>
      <c r="W120" s="147"/>
      <c r="X120" s="153">
        <v>7.704</v>
      </c>
      <c r="Y120" s="153">
        <v>11.204</v>
      </c>
      <c r="Z120" s="168">
        <v>15.004</v>
      </c>
      <c r="AA120" s="165"/>
      <c r="AB120" s="124"/>
    </row>
    <row r="121" ht="15" customHeight="1" spans="1:28">
      <c r="A121" s="91"/>
      <c r="B121" s="174"/>
      <c r="C121" s="175"/>
      <c r="D121" s="176" t="s">
        <v>295</v>
      </c>
      <c r="E121" s="176"/>
      <c r="F121" s="176"/>
      <c r="G121" s="176"/>
      <c r="H121" s="176"/>
      <c r="I121" s="176"/>
      <c r="J121" s="176"/>
      <c r="K121" s="176"/>
      <c r="L121" s="176"/>
      <c r="M121" s="176"/>
      <c r="N121" s="176"/>
      <c r="O121" s="183" t="s">
        <v>681</v>
      </c>
      <c r="P121" s="184" t="s">
        <v>682</v>
      </c>
      <c r="Q121" s="198" t="s">
        <v>313</v>
      </c>
      <c r="R121" s="184" t="s">
        <v>260</v>
      </c>
      <c r="S121" s="199" t="s">
        <v>314</v>
      </c>
      <c r="T121" s="184" t="s">
        <v>310</v>
      </c>
      <c r="U121" s="184" t="s">
        <v>310</v>
      </c>
      <c r="V121" s="200" t="s">
        <v>310</v>
      </c>
      <c r="W121" s="201"/>
      <c r="X121" s="202">
        <f>'[1]Ведом Бродецкий '!X147</f>
        <v>0</v>
      </c>
      <c r="Y121" s="202">
        <v>221.39</v>
      </c>
      <c r="Z121" s="211">
        <v>290.97</v>
      </c>
      <c r="AA121" s="165"/>
      <c r="AB121" s="124"/>
    </row>
    <row r="122" ht="0.75" customHeight="1" spans="1:28">
      <c r="A122" s="87"/>
      <c r="B122" s="177"/>
      <c r="C122" s="177"/>
      <c r="D122" s="177"/>
      <c r="E122" s="177"/>
      <c r="F122" s="177"/>
      <c r="G122" s="177"/>
      <c r="H122" s="177"/>
      <c r="I122" s="177"/>
      <c r="J122" s="177"/>
      <c r="K122" s="185"/>
      <c r="L122" s="177"/>
      <c r="M122" s="186"/>
      <c r="N122" s="187"/>
      <c r="O122" s="188" t="s">
        <v>683</v>
      </c>
      <c r="P122" s="189" t="s">
        <v>310</v>
      </c>
      <c r="Q122" s="189" t="s">
        <v>310</v>
      </c>
      <c r="R122" s="189" t="s">
        <v>310</v>
      </c>
      <c r="S122" s="189" t="s">
        <v>310</v>
      </c>
      <c r="T122" s="203">
        <v>0</v>
      </c>
      <c r="U122" s="204">
        <v>0</v>
      </c>
      <c r="V122" s="187" t="s">
        <v>684</v>
      </c>
      <c r="W122" s="204"/>
      <c r="X122" s="205"/>
      <c r="Y122" s="212"/>
      <c r="Z122" s="213"/>
      <c r="AA122" s="214"/>
      <c r="AB122" s="124"/>
    </row>
    <row r="123" ht="26.25" customHeight="1" spans="1:28">
      <c r="A123" s="125"/>
      <c r="B123" s="178"/>
      <c r="C123" s="178"/>
      <c r="D123" s="178"/>
      <c r="E123" s="178"/>
      <c r="F123" s="178"/>
      <c r="G123" s="178"/>
      <c r="H123" s="178"/>
      <c r="I123" s="178"/>
      <c r="J123" s="178"/>
      <c r="K123" s="178"/>
      <c r="L123" s="190"/>
      <c r="M123" s="191" t="s">
        <v>296</v>
      </c>
      <c r="N123" s="192"/>
      <c r="O123" s="192"/>
      <c r="P123" s="192"/>
      <c r="Q123" s="192"/>
      <c r="R123" s="192"/>
      <c r="S123" s="192"/>
      <c r="T123" s="192"/>
      <c r="U123" s="192"/>
      <c r="V123" s="192"/>
      <c r="W123" s="206"/>
      <c r="X123" s="207">
        <f>X121+X97+X42+X29+X17+X66+X116+X87</f>
        <v>9522.533</v>
      </c>
      <c r="Y123" s="207">
        <f>Y121+Y97+Y42+Y29+Y17+Y66+Y116+Y87</f>
        <v>8963.875</v>
      </c>
      <c r="Z123" s="207">
        <f>Z121+Z97+Z42+Z29+Z17+Z66+Z116+Z87</f>
        <v>6150.494</v>
      </c>
      <c r="AA123" s="124"/>
      <c r="AB123" s="124"/>
    </row>
    <row r="124" customHeight="1" spans="1:28">
      <c r="A124" s="125"/>
      <c r="B124" s="125"/>
      <c r="C124" s="125"/>
      <c r="D124" s="125"/>
      <c r="E124" s="125"/>
      <c r="F124" s="125"/>
      <c r="G124" s="125"/>
      <c r="H124" s="125"/>
      <c r="I124" s="125"/>
      <c r="J124" s="125"/>
      <c r="K124" s="125"/>
      <c r="L124" s="125"/>
      <c r="M124" s="125"/>
      <c r="N124" s="125"/>
      <c r="O124" s="125"/>
      <c r="P124" s="124"/>
      <c r="Q124" s="124"/>
      <c r="R124" s="124"/>
      <c r="S124" s="124"/>
      <c r="T124" s="124"/>
      <c r="U124" s="124"/>
      <c r="V124" s="124"/>
      <c r="W124" s="124"/>
      <c r="X124" s="124"/>
      <c r="Y124" s="125"/>
      <c r="Z124" s="124"/>
      <c r="AA124" s="124"/>
      <c r="AB124" s="124"/>
    </row>
  </sheetData>
  <mergeCells count="66">
    <mergeCell ref="P15:S15"/>
    <mergeCell ref="P16:S16"/>
    <mergeCell ref="D17:N17"/>
    <mergeCell ref="G18:N18"/>
    <mergeCell ref="B19:N19"/>
    <mergeCell ref="B23:N23"/>
    <mergeCell ref="D29:N29"/>
    <mergeCell ref="E30:N30"/>
    <mergeCell ref="F31:N31"/>
    <mergeCell ref="G32:N32"/>
    <mergeCell ref="B33:N33"/>
    <mergeCell ref="B34:N34"/>
    <mergeCell ref="E35:N35"/>
    <mergeCell ref="F36:N36"/>
    <mergeCell ref="G37:N37"/>
    <mergeCell ref="B38:N38"/>
    <mergeCell ref="B41:N41"/>
    <mergeCell ref="D42:N42"/>
    <mergeCell ref="E43:N43"/>
    <mergeCell ref="F44:N44"/>
    <mergeCell ref="G45:N45"/>
    <mergeCell ref="B46:N46"/>
    <mergeCell ref="B47:N47"/>
    <mergeCell ref="F48:N48"/>
    <mergeCell ref="G49:N49"/>
    <mergeCell ref="B50:N50"/>
    <mergeCell ref="B55:N55"/>
    <mergeCell ref="E56:N56"/>
    <mergeCell ref="F57:N57"/>
    <mergeCell ref="G63:N63"/>
    <mergeCell ref="B64:N64"/>
    <mergeCell ref="B65:N65"/>
    <mergeCell ref="E66:N66"/>
    <mergeCell ref="F67:N67"/>
    <mergeCell ref="G68:N68"/>
    <mergeCell ref="B69:N69"/>
    <mergeCell ref="B70:N70"/>
    <mergeCell ref="E71:N71"/>
    <mergeCell ref="F72:N72"/>
    <mergeCell ref="G73:N73"/>
    <mergeCell ref="B74:N74"/>
    <mergeCell ref="B77:N77"/>
    <mergeCell ref="E78:N78"/>
    <mergeCell ref="F79:N79"/>
    <mergeCell ref="G80:N80"/>
    <mergeCell ref="B81:N81"/>
    <mergeCell ref="F83:N83"/>
    <mergeCell ref="G84:N84"/>
    <mergeCell ref="B85:N85"/>
    <mergeCell ref="E92:N92"/>
    <mergeCell ref="F93:N93"/>
    <mergeCell ref="G94:N94"/>
    <mergeCell ref="B95:N95"/>
    <mergeCell ref="B96:N96"/>
    <mergeCell ref="D97:N97"/>
    <mergeCell ref="F98:N98"/>
    <mergeCell ref="G99:N99"/>
    <mergeCell ref="B103:N103"/>
    <mergeCell ref="B104:N104"/>
    <mergeCell ref="B115:N115"/>
    <mergeCell ref="F116:N116"/>
    <mergeCell ref="G117:N117"/>
    <mergeCell ref="B118:N118"/>
    <mergeCell ref="B119:N119"/>
    <mergeCell ref="B120:N120"/>
    <mergeCell ref="D121:N121"/>
  </mergeCells>
  <pageMargins left="0.7" right="0.7" top="0.75" bottom="0.75" header="0.3" footer="0.3"/>
  <pageSetup paperSize="1" scale="6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доходы Бродецкий</vt:lpstr>
      <vt:lpstr>РзПр короткая функц</vt:lpstr>
      <vt:lpstr>ведомственная </vt:lpstr>
      <vt:lpstr>Sheet1</vt:lpstr>
      <vt:lpstr>Прогр Непрог</vt:lpstr>
      <vt:lpstr>Источники</vt:lpstr>
      <vt:lpstr>Норматив</vt:lpstr>
      <vt:lpstr>администр</vt:lpstr>
      <vt:lpstr>КЦСР </vt:lpstr>
      <vt:lpstr>МТБ из сельсовета</vt:lpstr>
      <vt:lpstr>Публичные нормативные обязатель</vt:lpstr>
      <vt:lpstr>програм заимст</vt:lpstr>
      <vt:lpstr>муниц гаран</vt:lpstr>
      <vt:lpstr>Прогноз основных характеристик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111</cp:lastModifiedBy>
  <dcterms:created xsi:type="dcterms:W3CDTF">2015-06-05T18:19:00Z</dcterms:created>
  <cp:lastPrinted>2022-01-19T06:45:00Z</cp:lastPrinted>
  <dcterms:modified xsi:type="dcterms:W3CDTF">2022-04-06T11:06:06Z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ED43184C70DD4099BB7E20F53B2294D6</vt:lpwstr>
  </property>
  <property fmtid="{D5CDD505-2E9C-101B-9397-08002B2CF9AE}" pid="3" name="KSOProductBuildVer">
    <vt:lpwstr>1033-11.2.0.10351</vt:lpwstr>
  </property>
</Properties>
</file>